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orvatic\AppData\Local\Microsoft\Windows\INetCache\Content.Outlook\M66W7AIA\"/>
    </mc:Choice>
  </mc:AlternateContent>
  <bookViews>
    <workbookView xWindow="0" yWindow="0" windowWidth="28800" windowHeight="11835"/>
  </bookViews>
  <sheets>
    <sheet name="020 10 - konačni plan" sheetId="8" r:id="rId1"/>
  </sheets>
  <definedNames>
    <definedName name="_xlnm.Print_Area" localSheetId="0">'020 10 - konačni plan'!$A$1:$F$205</definedName>
  </definedNames>
  <calcPr calcId="152511"/>
</workbook>
</file>

<file path=xl/calcChain.xml><?xml version="1.0" encoding="utf-8"?>
<calcChain xmlns="http://schemas.openxmlformats.org/spreadsheetml/2006/main">
  <c r="F204" i="8" l="1"/>
  <c r="E204" i="8"/>
  <c r="D204" i="8"/>
  <c r="C204" i="8"/>
  <c r="F202" i="8"/>
  <c r="E202" i="8"/>
  <c r="E201" i="8" s="1"/>
  <c r="E200" i="8" s="1"/>
  <c r="D202" i="8"/>
  <c r="C202" i="8"/>
  <c r="F201" i="8"/>
  <c r="F200" i="8" s="1"/>
  <c r="C201" i="8"/>
  <c r="C200" i="8" s="1"/>
  <c r="D198" i="8"/>
  <c r="C198" i="8"/>
  <c r="F196" i="8"/>
  <c r="E196" i="8"/>
  <c r="D196" i="8"/>
  <c r="C196" i="8"/>
  <c r="F190" i="8"/>
  <c r="E190" i="8"/>
  <c r="E189" i="8" s="1"/>
  <c r="E7" i="8" s="1"/>
  <c r="D190" i="8"/>
  <c r="C190" i="8"/>
  <c r="C189" i="8" s="1"/>
  <c r="D189" i="8"/>
  <c r="D7" i="8" s="1"/>
  <c r="D187" i="8"/>
  <c r="C187" i="8"/>
  <c r="F185" i="8"/>
  <c r="E185" i="8"/>
  <c r="D185" i="8"/>
  <c r="C185" i="8"/>
  <c r="F179" i="8"/>
  <c r="F178" i="8" s="1"/>
  <c r="E179" i="8"/>
  <c r="E178" i="8" s="1"/>
  <c r="E177" i="8" s="1"/>
  <c r="D179" i="8"/>
  <c r="D178" i="8" s="1"/>
  <c r="C179" i="8"/>
  <c r="D174" i="8"/>
  <c r="C174" i="8"/>
  <c r="F171" i="8"/>
  <c r="E171" i="8"/>
  <c r="E170" i="8" s="1"/>
  <c r="D171" i="8"/>
  <c r="C171" i="8"/>
  <c r="C170" i="8" s="1"/>
  <c r="F170" i="8"/>
  <c r="D167" i="8"/>
  <c r="C167" i="8"/>
  <c r="F164" i="8"/>
  <c r="E164" i="8"/>
  <c r="E163" i="8" s="1"/>
  <c r="E162" i="8" s="1"/>
  <c r="D164" i="8"/>
  <c r="C164" i="8"/>
  <c r="C163" i="8" s="1"/>
  <c r="C162" i="8" s="1"/>
  <c r="F163" i="8"/>
  <c r="F160" i="8"/>
  <c r="F159" i="8" s="1"/>
  <c r="E160" i="8"/>
  <c r="D160" i="8"/>
  <c r="D159" i="8" s="1"/>
  <c r="E159" i="8"/>
  <c r="E158" i="8"/>
  <c r="D156" i="8"/>
  <c r="C156" i="8"/>
  <c r="F153" i="8"/>
  <c r="E153" i="8"/>
  <c r="D153" i="8"/>
  <c r="C153" i="8"/>
  <c r="F151" i="8"/>
  <c r="E151" i="8"/>
  <c r="D151" i="8"/>
  <c r="C151" i="8"/>
  <c r="F145" i="8"/>
  <c r="F144" i="8" s="1"/>
  <c r="F8" i="8" s="1"/>
  <c r="E145" i="8"/>
  <c r="E144" i="8" s="1"/>
  <c r="E8" i="8" s="1"/>
  <c r="D145" i="8"/>
  <c r="D144" i="8" s="1"/>
  <c r="D8" i="8" s="1"/>
  <c r="C145" i="8"/>
  <c r="D142" i="8"/>
  <c r="C142" i="8"/>
  <c r="F140" i="8"/>
  <c r="E140" i="8"/>
  <c r="D140" i="8"/>
  <c r="C140" i="8"/>
  <c r="F134" i="8"/>
  <c r="E134" i="8"/>
  <c r="E133" i="8" s="1"/>
  <c r="D134" i="8"/>
  <c r="C134" i="8"/>
  <c r="C133" i="8" s="1"/>
  <c r="F133" i="8"/>
  <c r="F132" i="8" s="1"/>
  <c r="F129" i="8"/>
  <c r="E129" i="8"/>
  <c r="D129" i="8"/>
  <c r="C129" i="8"/>
  <c r="F126" i="8"/>
  <c r="E126" i="8"/>
  <c r="D126" i="8"/>
  <c r="C126" i="8"/>
  <c r="D124" i="8"/>
  <c r="C124" i="8"/>
  <c r="F122" i="8"/>
  <c r="E122" i="8"/>
  <c r="D122" i="8"/>
  <c r="C122" i="8"/>
  <c r="F116" i="8"/>
  <c r="E116" i="8"/>
  <c r="D116" i="8"/>
  <c r="C116" i="8"/>
  <c r="F112" i="8"/>
  <c r="F111" i="8" s="1"/>
  <c r="E112" i="8"/>
  <c r="D112" i="8"/>
  <c r="D111" i="8" s="1"/>
  <c r="C112" i="8"/>
  <c r="C111" i="8" s="1"/>
  <c r="C9" i="8" s="1"/>
  <c r="F108" i="8"/>
  <c r="E108" i="8"/>
  <c r="D108" i="8"/>
  <c r="C108" i="8"/>
  <c r="F105" i="8"/>
  <c r="E105" i="8"/>
  <c r="D105" i="8"/>
  <c r="C105" i="8"/>
  <c r="D103" i="8"/>
  <c r="C103" i="8"/>
  <c r="F101" i="8"/>
  <c r="E101" i="8"/>
  <c r="D101" i="8"/>
  <c r="C101" i="8"/>
  <c r="F95" i="8"/>
  <c r="E95" i="8"/>
  <c r="D95" i="8"/>
  <c r="C95" i="8"/>
  <c r="F91" i="8"/>
  <c r="F90" i="8" s="1"/>
  <c r="F4" i="8" s="1"/>
  <c r="E91" i="8"/>
  <c r="D91" i="8"/>
  <c r="D90" i="8" s="1"/>
  <c r="C91" i="8"/>
  <c r="C90" i="8"/>
  <c r="F88" i="8"/>
  <c r="F87" i="8" s="1"/>
  <c r="E88" i="8"/>
  <c r="E87" i="8" s="1"/>
  <c r="F84" i="8"/>
  <c r="E84" i="8"/>
  <c r="D84" i="8"/>
  <c r="C84" i="8"/>
  <c r="F79" i="8"/>
  <c r="F78" i="8" s="1"/>
  <c r="F77" i="8" s="1"/>
  <c r="E79" i="8"/>
  <c r="D79" i="8"/>
  <c r="D78" i="8" s="1"/>
  <c r="D77" i="8" s="1"/>
  <c r="C79" i="8"/>
  <c r="E78" i="8"/>
  <c r="E77" i="8" s="1"/>
  <c r="F75" i="8"/>
  <c r="E75" i="8"/>
  <c r="D75" i="8"/>
  <c r="C75" i="8"/>
  <c r="F71" i="8"/>
  <c r="F70" i="8" s="1"/>
  <c r="F69" i="8" s="1"/>
  <c r="E71" i="8"/>
  <c r="E70" i="8" s="1"/>
  <c r="E69" i="8" s="1"/>
  <c r="D71" i="8"/>
  <c r="D70" i="8" s="1"/>
  <c r="D69" i="8" s="1"/>
  <c r="C71" i="8"/>
  <c r="F67" i="8"/>
  <c r="E67" i="8"/>
  <c r="D67" i="8"/>
  <c r="C67" i="8"/>
  <c r="F62" i="8"/>
  <c r="F61" i="8" s="1"/>
  <c r="F60" i="8" s="1"/>
  <c r="E62" i="8"/>
  <c r="D62" i="8"/>
  <c r="D61" i="8" s="1"/>
  <c r="D60" i="8" s="1"/>
  <c r="C62" i="8"/>
  <c r="E61" i="8"/>
  <c r="E60" i="8" s="1"/>
  <c r="F58" i="8"/>
  <c r="E58" i="8"/>
  <c r="E57" i="8" s="1"/>
  <c r="E56" i="8" s="1"/>
  <c r="D58" i="8"/>
  <c r="C58" i="8"/>
  <c r="C57" i="8" s="1"/>
  <c r="C56" i="8" s="1"/>
  <c r="F57" i="8"/>
  <c r="F56" i="8" s="1"/>
  <c r="D57" i="8"/>
  <c r="D56" i="8" s="1"/>
  <c r="F52" i="8"/>
  <c r="F51" i="8" s="1"/>
  <c r="F50" i="8" s="1"/>
  <c r="E52" i="8"/>
  <c r="E51" i="8" s="1"/>
  <c r="E50" i="8" s="1"/>
  <c r="D52" i="8"/>
  <c r="D51" i="8" s="1"/>
  <c r="D50" i="8" s="1"/>
  <c r="C52" i="8"/>
  <c r="C51" i="8"/>
  <c r="C50" i="8" s="1"/>
  <c r="F46" i="8"/>
  <c r="E46" i="8"/>
  <c r="E45" i="8" s="1"/>
  <c r="E44" i="8" s="1"/>
  <c r="D46" i="8"/>
  <c r="C46" i="8"/>
  <c r="C45" i="8" s="1"/>
  <c r="C44" i="8" s="1"/>
  <c r="F45" i="8"/>
  <c r="F44" i="8" s="1"/>
  <c r="D45" i="8"/>
  <c r="D44" i="8" s="1"/>
  <c r="F39" i="8"/>
  <c r="F38" i="8" s="1"/>
  <c r="F37" i="8" s="1"/>
  <c r="E39" i="8"/>
  <c r="E38" i="8" s="1"/>
  <c r="E37" i="8" s="1"/>
  <c r="D39" i="8"/>
  <c r="D38" i="8" s="1"/>
  <c r="D37" i="8" s="1"/>
  <c r="C39" i="8"/>
  <c r="C38" i="8"/>
  <c r="C37" i="8" s="1"/>
  <c r="F35" i="8"/>
  <c r="E35" i="8"/>
  <c r="E34" i="8" s="1"/>
  <c r="D35" i="8"/>
  <c r="C35" i="8"/>
  <c r="C34" i="8" s="1"/>
  <c r="F34" i="8"/>
  <c r="F33" i="8" s="1"/>
  <c r="D34" i="8"/>
  <c r="D33" i="8" s="1"/>
  <c r="D31" i="8"/>
  <c r="C31" i="8"/>
  <c r="C30" i="8" s="1"/>
  <c r="C7" i="8" s="1"/>
  <c r="D30" i="8"/>
  <c r="D28" i="8"/>
  <c r="D27" i="8" s="1"/>
  <c r="F25" i="8"/>
  <c r="E25" i="8"/>
  <c r="D25" i="8"/>
  <c r="C25" i="8"/>
  <c r="F23" i="8"/>
  <c r="E23" i="8"/>
  <c r="D23" i="8"/>
  <c r="C23" i="8"/>
  <c r="F18" i="8"/>
  <c r="E18" i="8"/>
  <c r="D18" i="8"/>
  <c r="C18" i="8"/>
  <c r="F14" i="8"/>
  <c r="E14" i="8"/>
  <c r="E13" i="8" s="1"/>
  <c r="D14" i="8"/>
  <c r="C14" i="8"/>
  <c r="C13" i="8" s="1"/>
  <c r="D13" i="8"/>
  <c r="F6" i="8"/>
  <c r="E5" i="8"/>
  <c r="F158" i="8" l="1"/>
  <c r="F5" i="8"/>
  <c r="D12" i="8"/>
  <c r="F13" i="8"/>
  <c r="F12" i="8" s="1"/>
  <c r="F11" i="8" s="1"/>
  <c r="F10" i="8" s="1"/>
  <c r="F2" i="8" s="1"/>
  <c r="C70" i="8"/>
  <c r="C69" i="8" s="1"/>
  <c r="E111" i="8"/>
  <c r="E9" i="8" s="1"/>
  <c r="D133" i="8"/>
  <c r="D132" i="8" s="1"/>
  <c r="C144" i="8"/>
  <c r="C8" i="8" s="1"/>
  <c r="D170" i="8"/>
  <c r="C178" i="8"/>
  <c r="C177" i="8" s="1"/>
  <c r="F189" i="8"/>
  <c r="F7" i="8" s="1"/>
  <c r="C61" i="8"/>
  <c r="C60" i="8" s="1"/>
  <c r="C78" i="8"/>
  <c r="C77" i="8" s="1"/>
  <c r="F86" i="8"/>
  <c r="E90" i="8"/>
  <c r="E4" i="8" s="1"/>
  <c r="D9" i="8"/>
  <c r="F9" i="8"/>
  <c r="E132" i="8"/>
  <c r="F162" i="8"/>
  <c r="D163" i="8"/>
  <c r="D162" i="8" s="1"/>
  <c r="D177" i="8"/>
  <c r="F177" i="8"/>
  <c r="D201" i="8"/>
  <c r="D200" i="8" s="1"/>
  <c r="E6" i="8"/>
  <c r="E33" i="8"/>
  <c r="C33" i="8"/>
  <c r="C6" i="8"/>
  <c r="E86" i="8"/>
  <c r="D86" i="8"/>
  <c r="D4" i="8"/>
  <c r="E3" i="8"/>
  <c r="E12" i="8"/>
  <c r="E11" i="8" s="1"/>
  <c r="E10" i="8" s="1"/>
  <c r="E2" i="8" s="1"/>
  <c r="C12" i="8"/>
  <c r="C3" i="8"/>
  <c r="F3" i="8"/>
  <c r="C132" i="8"/>
  <c r="D5" i="8"/>
  <c r="D158" i="8"/>
  <c r="D6" i="8"/>
  <c r="C86" i="8"/>
  <c r="D3" i="8"/>
  <c r="C4" i="8" l="1"/>
  <c r="D11" i="8"/>
  <c r="D10" i="8" s="1"/>
  <c r="D2" i="8" s="1"/>
  <c r="C11" i="8"/>
  <c r="C10" i="8" s="1"/>
  <c r="C2" i="8" s="1"/>
</calcChain>
</file>

<file path=xl/sharedStrings.xml><?xml version="1.0" encoding="utf-8"?>
<sst xmlns="http://schemas.openxmlformats.org/spreadsheetml/2006/main" count="324" uniqueCount="106">
  <si>
    <t>Opći prihodi i primici</t>
  </si>
  <si>
    <t>Vlastiti prihodi</t>
  </si>
  <si>
    <t>POLITIČKI SUSTAV</t>
  </si>
  <si>
    <t>ADMINISTRACIJA I UPRAVLJANJE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</si>
  <si>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</si>
  <si>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</si>
  <si>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</si>
  <si>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</si>
  <si>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</si>
  <si>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</si>
  <si>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</si>
  <si>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</si>
  <si>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</si>
  <si>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</si>
  <si>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</si>
  <si>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</si>
  <si>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>Ostale naknade građanima i kućanstvima iz proračuna</t>
  </si>
  <si>
    <t>Ostali rashodi</t>
  </si>
  <si>
    <t>Rashodi za nabavu proizvedene dugotrajne imovine</t>
  </si>
  <si>
    <t>Postrojenja i oprema</t>
  </si>
  <si>
    <t>Tekuće donacije</t>
  </si>
  <si>
    <t>Nematerijalna proizvedena imovina</t>
  </si>
  <si>
    <t>Rashodi za nabavu neproizvedene dugotrajne imovine</t>
  </si>
  <si>
    <t>Nematerijalna imovina</t>
  </si>
  <si>
    <t>Pomoći EU</t>
  </si>
  <si>
    <t>02010</t>
  </si>
  <si>
    <t>Sredstva učešća za pomoći</t>
  </si>
  <si>
    <t>Prihodi od igara na sreću</t>
  </si>
  <si>
    <t>Švicarski instrument</t>
  </si>
  <si>
    <t>Europski socijalni fond (ESF)</t>
  </si>
  <si>
    <t>A509000</t>
  </si>
  <si>
    <t>1.412.000</t>
  </si>
  <si>
    <t>A509014</t>
  </si>
  <si>
    <t>50.427.587</t>
  </si>
  <si>
    <t>A509024</t>
  </si>
  <si>
    <t>A509030</t>
  </si>
  <si>
    <t>SAVJET ZA RAZVOJ CIVILNOG DRUŠTVA</t>
  </si>
  <si>
    <t>A509042</t>
  </si>
  <si>
    <t>A509051</t>
  </si>
  <si>
    <t>7.302.908</t>
  </si>
  <si>
    <t>A509062</t>
  </si>
  <si>
    <t>A509065</t>
  </si>
  <si>
    <t>DANI OTVORENIH VRATA UDRUGA</t>
  </si>
  <si>
    <t>A509067</t>
  </si>
  <si>
    <t>PARTNERSTVO ZA OTVORENU VLAST</t>
  </si>
  <si>
    <t>A509069</t>
  </si>
  <si>
    <t>18.180.000</t>
  </si>
  <si>
    <t>Kapitalne donacije</t>
  </si>
  <si>
    <t>2.476.500</t>
  </si>
  <si>
    <t>2.571.400</t>
  </si>
  <si>
    <t>105.313.500</t>
  </si>
  <si>
    <t>11.740.000</t>
  </si>
  <si>
    <t>A509070</t>
  </si>
  <si>
    <t>A509071</t>
  </si>
  <si>
    <t>A509073</t>
  </si>
  <si>
    <t>OP UČINKOVITI LJUDSKI POTENCIJALI 2021-2027</t>
  </si>
  <si>
    <t>A509074</t>
  </si>
  <si>
    <t>K509020</t>
  </si>
  <si>
    <t>INFORMATIZACIJA UREDA ZA UDRUGE</t>
  </si>
  <si>
    <t>11</t>
  </si>
  <si>
    <t>12</t>
  </si>
  <si>
    <t>31</t>
  </si>
  <si>
    <t>41</t>
  </si>
  <si>
    <t>51</t>
  </si>
  <si>
    <t>552</t>
  </si>
  <si>
    <t>561</t>
  </si>
  <si>
    <t>21</t>
  </si>
  <si>
    <t>2108</t>
  </si>
  <si>
    <t>RAZVOJ CIVILNOG DRUŠTVA I SURADNJA S NEVLADINIM ORGANIZACIJAMA</t>
  </si>
  <si>
    <t>32</t>
  </si>
  <si>
    <t>34</t>
  </si>
  <si>
    <t>37</t>
  </si>
  <si>
    <t>Naknade građanima i kućanstvima na temelju osiguranja i druge naknade</t>
  </si>
  <si>
    <t>42</t>
  </si>
  <si>
    <t>NACIONALNA ZAKLADA ZA RAZVOJ CIVILNOG DRUŠTVA - UDRUGE ZA RAZVOJ ZAJEDNICE</t>
  </si>
  <si>
    <t>38</t>
  </si>
  <si>
    <t>PROVEDBA NACIONALNOG PLANA STVARANJA POTICAJNOG OKRUŽENJA ZA RAZVOJ CIVILNOG DRUŠTVA</t>
  </si>
  <si>
    <t>PROVEDBA NACIONALNOG PROGRAMA SUZBIJANJA KORUPCIJE</t>
  </si>
  <si>
    <t>SUFINANCIRANJE EU PROJEKATA ORGANIZACIJAMA CIVILNOG DRUŠTVA</t>
  </si>
  <si>
    <t>MEĐUNARODNA RAZVOJNA SURADNJA -POTPORA RAZVOJU CIVILNOG DRUŠTVA</t>
  </si>
  <si>
    <t>OP UČINKOVITI LJUDSKI POTENCIJALI, PRIORITET 4 I 5</t>
  </si>
  <si>
    <t>FINANCIJSKI MEHANIZAM ŠVICARSKOG DOPRINOSA PROCESU PROŠIRENJA EUROPSKE UNIJE</t>
  </si>
  <si>
    <t>KONTAKT TOČKA ZA PROGRAM GRAĐANI, JEDNAKOST, PRAVA I VRIJEDNOSTI</t>
  </si>
  <si>
    <r>
      <rPr>
        <b/>
        <sz val="10"/>
        <rFont val="Arial"/>
        <family val="2"/>
        <charset val="238"/>
      </rPr>
      <t>Šifra</t>
    </r>
  </si>
  <si>
    <r>
      <rPr>
        <b/>
        <sz val="10"/>
        <rFont val="Arial"/>
        <family val="2"/>
        <charset val="238"/>
      </rPr>
      <t>Naziv</t>
    </r>
  </si>
  <si>
    <r>
      <rPr>
        <b/>
        <sz val="10"/>
        <rFont val="Arial"/>
        <family val="2"/>
        <charset val="238"/>
      </rPr>
      <t>Ured za udruge</t>
    </r>
  </si>
  <si>
    <r>
      <rPr>
        <i/>
        <sz val="10"/>
        <rFont val="Arial"/>
        <family val="2"/>
        <charset val="238"/>
      </rPr>
      <t>Opći prihodi i primici</t>
    </r>
  </si>
  <si>
    <r>
      <rPr>
        <i/>
        <sz val="10"/>
        <rFont val="Arial"/>
        <family val="2"/>
        <charset val="238"/>
      </rPr>
      <t>Pomoći EU</t>
    </r>
  </si>
  <si>
    <r>
      <rPr>
        <i/>
        <sz val="10"/>
        <rFont val="Arial"/>
        <family val="2"/>
        <charset val="238"/>
      </rPr>
      <t>Prihodi od igara na sreću</t>
    </r>
  </si>
  <si>
    <r>
      <rPr>
        <i/>
        <sz val="10"/>
        <rFont val="Arial"/>
        <family val="2"/>
        <charset val="238"/>
      </rPr>
      <t>Sredstva učešća za pomoći</t>
    </r>
  </si>
  <si>
    <r>
      <rPr>
        <i/>
        <sz val="10"/>
        <rFont val="Arial"/>
        <family val="2"/>
        <charset val="238"/>
      </rPr>
      <t>Europski socijalni fond (ESF)</t>
    </r>
  </si>
  <si>
    <r>
      <rPr>
        <i/>
        <sz val="10"/>
        <rFont val="Arial"/>
        <family val="2"/>
        <charset val="238"/>
      </rPr>
      <t>Švicarski instrument</t>
    </r>
  </si>
  <si>
    <t xml:space="preserve">Početni plan za 2022. </t>
  </si>
  <si>
    <t>1.332.000</t>
  </si>
  <si>
    <t>2.321.400</t>
  </si>
  <si>
    <t>TWINNING LIGHT PROJEKT "DALJNJA INSTITUCIONALIZACIJA STRUKTURIRANIH MEHANIZAMA ZA SURADNJU IZMEĐU VLADE I CIVILNOG DRUŠTVA" MK 13 IPA OT 01 17 TWL</t>
  </si>
  <si>
    <t>52.005.805</t>
  </si>
  <si>
    <t>7.528.494</t>
  </si>
  <si>
    <t>Plan 2022. nakon 1. rebalansa</t>
  </si>
  <si>
    <t>Plan 2022. nakon 2. rebalansa</t>
  </si>
  <si>
    <t>1.272.000</t>
  </si>
  <si>
    <t>60.982.217</t>
  </si>
  <si>
    <t>8.827.942</t>
  </si>
  <si>
    <t>1.851.400</t>
  </si>
  <si>
    <t>Plan 2022. nakon prenamjene 5%</t>
  </si>
  <si>
    <t>1.242.000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</si>
</sst>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 readingOrder="1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NumberFormat="1" applyFont="1"/>
    <xf numFmtId="3" fontId="1" fillId="0" borderId="0" xfId="0" applyNumberFormat="1" applyFont="1" applyAlignment="1">
      <alignment horizontal="right" vertical="top"/>
    </xf>
    <xf numFmtId="0" fontId="1" fillId="0" borderId="0" xfId="0" applyNumberFormat="1" applyFont="1" applyAlignment="1">
      <alignment horizontal="right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Fill="1" applyAlignment="1">
      <alignment horizontal="left" vertical="top" wrapText="1" indent="1" readingOrder="1"/>
    </xf>
    <xf numFmtId="0" fontId="1" fillId="0" borderId="0" xfId="0" applyFont="1" applyFill="1" applyAlignment="1">
      <alignment horizontal="left" vertical="top" wrapText="1" indent="2" readingOrder="1"/>
    </xf>
    <xf numFmtId="0" fontId="1" fillId="0" borderId="0" xfId="0" applyFont="1" applyBorder="1" applyAlignment="1">
      <alignment vertical="center" wrapText="1"/>
    </xf>
    <xf numFmtId="0" fontId="1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left" vertical="top" wrapText="1" indent="3" readingOrder="1"/>
    </xf>
    <xf numFmtId="0" fontId="1" fillId="0" borderId="0" xfId="0" applyFont="1" applyBorder="1" applyAlignment="1"/>
    <xf numFmtId="0" fontId="1" fillId="0" borderId="0" xfId="0" applyFont="1" applyFill="1" applyAlignment="1">
      <alignment horizontal="left" vertical="top" wrapText="1" indent="4" readingOrder="1"/>
    </xf>
    <xf numFmtId="1" fontId="1" fillId="0" borderId="0" xfId="0" applyNumberFormat="1" applyFont="1"/>
    <xf numFmtId="0" fontId="1" fillId="0" borderId="0" xfId="0" applyFont="1" applyBorder="1" applyAlignment="1">
      <alignment wrapText="1"/>
    </xf>
    <xf numFmtId="1" fontId="1" fillId="0" borderId="0" xfId="0" applyNumberFormat="1" applyFont="1" applyAlignment="1">
      <alignment horizontal="right" vertical="top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/>
    <xf numFmtId="3" fontId="2" fillId="0" borderId="0" xfId="0" applyNumberFormat="1" applyFont="1" applyAlignment="1">
      <alignment horizontal="right" vertical="top"/>
    </xf>
    <xf numFmtId="1" fontId="1" fillId="0" borderId="3" xfId="0" applyNumberFormat="1" applyFont="1" applyBorder="1"/>
    <xf numFmtId="0" fontId="1" fillId="0" borderId="3" xfId="0" applyNumberFormat="1" applyFont="1" applyBorder="1"/>
    <xf numFmtId="3" fontId="1" fillId="0" borderId="3" xfId="0" applyNumberFormat="1" applyFont="1" applyBorder="1" applyAlignment="1">
      <alignment horizontal="right" vertical="top"/>
    </xf>
    <xf numFmtId="49" fontId="1" fillId="0" borderId="0" xfId="0" applyNumberFormat="1" applyFont="1" applyAlignment="1">
      <alignment horizontal="right" vertical="top"/>
    </xf>
    <xf numFmtId="49" fontId="1" fillId="0" borderId="0" xfId="0" applyNumberFormat="1" applyFont="1" applyFill="1" applyAlignment="1">
      <alignment horizontal="right" vertical="top"/>
    </xf>
    <xf numFmtId="3" fontId="1" fillId="0" borderId="0" xfId="0" applyNumberFormat="1" applyFont="1" applyFill="1" applyAlignment="1">
      <alignment horizontal="right" vertical="top"/>
    </xf>
    <xf numFmtId="0" fontId="1" fillId="0" borderId="0" xfId="0" applyFont="1" applyFill="1" applyAlignment="1">
      <alignment horizontal="right" vertical="top" wrapText="1" readingOrder="1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5"/>
  <sheetViews>
    <sheetView tabSelected="1" workbookViewId="0">
      <selection activeCell="C1" sqref="C1:F1048576"/>
    </sheetView>
  </sheetViews>
  <sheetFormatPr defaultRowHeight="12.75" x14ac:dyDescent="0.2"/>
  <cols>
    <col min="1" max="1" width="15.140625" customWidth="1"/>
    <col min="2" max="2" width="45.5703125" customWidth="1"/>
    <col min="3" max="6" width="18.7109375" customWidth="1"/>
  </cols>
  <sheetData>
    <row r="1" spans="1:6" ht="57.75" customHeight="1" x14ac:dyDescent="0.2">
      <c r="A1" s="1" t="s">
        <v>83</v>
      </c>
      <c r="B1" s="1" t="s">
        <v>84</v>
      </c>
      <c r="C1" s="2" t="s">
        <v>92</v>
      </c>
      <c r="D1" s="2" t="s">
        <v>98</v>
      </c>
      <c r="E1" s="2" t="s">
        <v>99</v>
      </c>
      <c r="F1" s="2" t="s">
        <v>104</v>
      </c>
    </row>
    <row r="2" spans="1:6" x14ac:dyDescent="0.2">
      <c r="A2" s="3" t="s">
        <v>25</v>
      </c>
      <c r="B2" s="4" t="s">
        <v>85</v>
      </c>
      <c r="C2" s="23">
        <f t="shared" ref="C2:F2" si="0">C10</f>
        <v>207166045</v>
      </c>
      <c r="D2" s="23">
        <f t="shared" si="0"/>
        <v>208602017</v>
      </c>
      <c r="E2" s="23">
        <f t="shared" si="0"/>
        <v>215942507</v>
      </c>
      <c r="F2" s="23">
        <f t="shared" si="0"/>
        <v>215942507</v>
      </c>
    </row>
    <row r="3" spans="1:6" x14ac:dyDescent="0.2">
      <c r="A3" s="5" t="s">
        <v>59</v>
      </c>
      <c r="B3" s="6" t="s">
        <v>0</v>
      </c>
      <c r="C3" s="7">
        <f>SUM(C13+C38+C45+C51+C61+C70+C78+C201)</f>
        <v>3076010</v>
      </c>
      <c r="D3" s="7">
        <f>SUM(D13+D38+D45+D51+D61+D70+D78+D201)</f>
        <v>3016310</v>
      </c>
      <c r="E3" s="7">
        <f>SUM(E13+E38+E45+E51+E61+E70+E78+E87+E201)</f>
        <v>3452140</v>
      </c>
      <c r="F3" s="7">
        <f>SUM(F13+F38+F45+F51+F61+F70+F78+F87+F201)</f>
        <v>3452140</v>
      </c>
    </row>
    <row r="4" spans="1:6" x14ac:dyDescent="0.2">
      <c r="A4" s="5" t="s">
        <v>60</v>
      </c>
      <c r="B4" s="6" t="s">
        <v>26</v>
      </c>
      <c r="C4" s="7">
        <f t="shared" ref="C4:F4" si="1">SUM(C90+C133+C163+C178)</f>
        <v>22230571</v>
      </c>
      <c r="D4" s="7">
        <f t="shared" si="1"/>
        <v>22186071</v>
      </c>
      <c r="E4" s="7">
        <f t="shared" si="1"/>
        <v>21568251</v>
      </c>
      <c r="F4" s="7">
        <f t="shared" si="1"/>
        <v>21568251</v>
      </c>
    </row>
    <row r="5" spans="1:6" x14ac:dyDescent="0.2">
      <c r="A5" s="5">
        <v>31</v>
      </c>
      <c r="B5" s="6" t="s">
        <v>1</v>
      </c>
      <c r="C5" s="7"/>
      <c r="D5" s="7">
        <f>D27+D159</f>
        <v>5368</v>
      </c>
      <c r="E5" s="7">
        <f>E27+E159</f>
        <v>4368</v>
      </c>
      <c r="F5" s="7">
        <f>F27+F159</f>
        <v>4368</v>
      </c>
    </row>
    <row r="6" spans="1:6" x14ac:dyDescent="0.2">
      <c r="A6" s="5" t="s">
        <v>62</v>
      </c>
      <c r="B6" s="6" t="s">
        <v>27</v>
      </c>
      <c r="C6" s="7">
        <f t="shared" ref="C6:F6" si="2">SUM(C34+C57)</f>
        <v>57730495</v>
      </c>
      <c r="D6" s="7">
        <f t="shared" si="2"/>
        <v>59534299</v>
      </c>
      <c r="E6" s="7">
        <f t="shared" si="2"/>
        <v>69810159</v>
      </c>
      <c r="F6" s="7">
        <f t="shared" si="2"/>
        <v>69810159</v>
      </c>
    </row>
    <row r="7" spans="1:6" x14ac:dyDescent="0.2">
      <c r="A7" s="5" t="s">
        <v>63</v>
      </c>
      <c r="B7" s="6" t="s">
        <v>24</v>
      </c>
      <c r="C7" s="7">
        <f t="shared" ref="C7:F7" si="3">SUM(C30+C189)</f>
        <v>650000</v>
      </c>
      <c r="D7" s="7">
        <f t="shared" si="3"/>
        <v>650000</v>
      </c>
      <c r="E7" s="7">
        <f t="shared" si="3"/>
        <v>369250</v>
      </c>
      <c r="F7" s="7">
        <f t="shared" si="3"/>
        <v>369250</v>
      </c>
    </row>
    <row r="8" spans="1:6" x14ac:dyDescent="0.2">
      <c r="A8" s="5" t="s">
        <v>64</v>
      </c>
      <c r="B8" s="6" t="s">
        <v>28</v>
      </c>
      <c r="C8" s="7">
        <f t="shared" ref="C8:F8" si="4">C144</f>
        <v>1489780</v>
      </c>
      <c r="D8" s="7">
        <f t="shared" si="4"/>
        <v>1489780</v>
      </c>
      <c r="E8" s="7">
        <f t="shared" si="4"/>
        <v>963880</v>
      </c>
      <c r="F8" s="7">
        <f t="shared" si="4"/>
        <v>963880</v>
      </c>
    </row>
    <row r="9" spans="1:6" x14ac:dyDescent="0.2">
      <c r="A9" s="9" t="s">
        <v>65</v>
      </c>
      <c r="B9" s="6" t="s">
        <v>29</v>
      </c>
      <c r="C9" s="7">
        <f t="shared" ref="C9:F9" si="5">SUM(C111+C170)</f>
        <v>121989189</v>
      </c>
      <c r="D9" s="7">
        <f t="shared" si="5"/>
        <v>121720189</v>
      </c>
      <c r="E9" s="7">
        <f t="shared" si="5"/>
        <v>119774459</v>
      </c>
      <c r="F9" s="7">
        <f t="shared" si="5"/>
        <v>119774459</v>
      </c>
    </row>
    <row r="10" spans="1:6" x14ac:dyDescent="0.2">
      <c r="A10" s="10" t="s">
        <v>66</v>
      </c>
      <c r="B10" s="6" t="s">
        <v>2</v>
      </c>
      <c r="C10" s="7">
        <f t="shared" ref="C10:F10" si="6">C11</f>
        <v>207166045</v>
      </c>
      <c r="D10" s="7">
        <f t="shared" si="6"/>
        <v>208602017</v>
      </c>
      <c r="E10" s="7">
        <f t="shared" si="6"/>
        <v>215942507</v>
      </c>
      <c r="F10" s="7">
        <f t="shared" si="6"/>
        <v>215942507</v>
      </c>
    </row>
    <row r="11" spans="1:6" ht="25.5" x14ac:dyDescent="0.2">
      <c r="A11" s="11" t="s">
        <v>67</v>
      </c>
      <c r="B11" s="12" t="s">
        <v>68</v>
      </c>
      <c r="C11" s="7">
        <f>SUM(C12+C33+C37+C44+C50+C56+C60+C69+C77+C86+C132+C162+C177+C200)</f>
        <v>207166045</v>
      </c>
      <c r="D11" s="7">
        <f>SUM(D12+D33+D37+D44+D50+D56+D60+D69+D77+D86+D132+D158+D162+D177+D200)</f>
        <v>208602017</v>
      </c>
      <c r="E11" s="7">
        <f>SUM(E12+E33+E37+E44+E50+E56+E60+E69+E77+E86+E132+E158+E162+E177+E200)</f>
        <v>215942507</v>
      </c>
      <c r="F11" s="7">
        <f>SUM(F12+F33+F37+F44+F50+F56+F60+F69+F77+F86+F132+F158+F162+F177+F200)</f>
        <v>215942507</v>
      </c>
    </row>
    <row r="12" spans="1:6" x14ac:dyDescent="0.2">
      <c r="A12" s="13" t="s">
        <v>30</v>
      </c>
      <c r="B12" s="6" t="s">
        <v>3</v>
      </c>
      <c r="C12" s="7">
        <f>SUM(C13+C30)</f>
        <v>2276390</v>
      </c>
      <c r="D12" s="7">
        <f>SUM(D13+D27+D30)</f>
        <v>2215390</v>
      </c>
      <c r="E12" s="7">
        <f>SUM(E13+E27+E30)</f>
        <v>2110890</v>
      </c>
      <c r="F12" s="7">
        <f>SUM(F13+F27+F30)</f>
        <v>2095890</v>
      </c>
    </row>
    <row r="13" spans="1:6" x14ac:dyDescent="0.2">
      <c r="A13" s="14" t="s">
        <v>59</v>
      </c>
      <c r="B13" s="15" t="s">
        <v>86</v>
      </c>
      <c r="C13" s="7">
        <f t="shared" ref="C13:F13" si="7">SUM(C14+C18+C23+C25)</f>
        <v>2266390</v>
      </c>
      <c r="D13" s="7">
        <f t="shared" si="7"/>
        <v>2204390</v>
      </c>
      <c r="E13" s="7">
        <f t="shared" si="7"/>
        <v>2110890</v>
      </c>
      <c r="F13" s="7">
        <f t="shared" si="7"/>
        <v>2095890</v>
      </c>
    </row>
    <row r="14" spans="1:6" x14ac:dyDescent="0.2">
      <c r="A14" s="16" t="s">
        <v>61</v>
      </c>
      <c r="B14" s="6" t="s">
        <v>4</v>
      </c>
      <c r="C14" s="7">
        <f t="shared" ref="C14:F14" si="8">SUM(C15+C16+C17)</f>
        <v>1702500</v>
      </c>
      <c r="D14" s="7">
        <f t="shared" si="8"/>
        <v>1607500</v>
      </c>
      <c r="E14" s="7">
        <f t="shared" si="8"/>
        <v>1542500</v>
      </c>
      <c r="F14" s="7">
        <f t="shared" si="8"/>
        <v>1506500</v>
      </c>
    </row>
    <row r="15" spans="1:6" x14ac:dyDescent="0.2">
      <c r="A15" s="17">
        <v>311</v>
      </c>
      <c r="B15" s="6" t="s">
        <v>5</v>
      </c>
      <c r="C15" s="8" t="s">
        <v>31</v>
      </c>
      <c r="D15" s="28" t="s">
        <v>93</v>
      </c>
      <c r="E15" s="28" t="s">
        <v>100</v>
      </c>
      <c r="F15" s="28" t="s">
        <v>105</v>
      </c>
    </row>
    <row r="16" spans="1:6" x14ac:dyDescent="0.2">
      <c r="A16" s="17">
        <v>312</v>
      </c>
      <c r="B16" s="6" t="s">
        <v>6</v>
      </c>
      <c r="C16" s="7">
        <v>57500</v>
      </c>
      <c r="D16" s="7">
        <v>57500</v>
      </c>
      <c r="E16" s="7">
        <v>62500</v>
      </c>
      <c r="F16" s="7">
        <v>62500</v>
      </c>
    </row>
    <row r="17" spans="1:6" x14ac:dyDescent="0.2">
      <c r="A17" s="17">
        <v>313</v>
      </c>
      <c r="B17" s="6" t="s">
        <v>7</v>
      </c>
      <c r="C17" s="7">
        <v>233000</v>
      </c>
      <c r="D17" s="29">
        <v>218000</v>
      </c>
      <c r="E17" s="29">
        <v>208000</v>
      </c>
      <c r="F17" s="29">
        <v>202000</v>
      </c>
    </row>
    <row r="18" spans="1:6" x14ac:dyDescent="0.2">
      <c r="A18" s="16" t="s">
        <v>69</v>
      </c>
      <c r="B18" s="6" t="s">
        <v>8</v>
      </c>
      <c r="C18" s="7">
        <f t="shared" ref="C18:F18" si="9">SUM(C19+C20+C21+C22)</f>
        <v>534290</v>
      </c>
      <c r="D18" s="7">
        <f t="shared" si="9"/>
        <v>567290</v>
      </c>
      <c r="E18" s="7">
        <f t="shared" si="9"/>
        <v>544290</v>
      </c>
      <c r="F18" s="7">
        <f t="shared" si="9"/>
        <v>565290</v>
      </c>
    </row>
    <row r="19" spans="1:6" x14ac:dyDescent="0.2">
      <c r="A19" s="17">
        <v>321</v>
      </c>
      <c r="B19" s="6" t="s">
        <v>9</v>
      </c>
      <c r="C19" s="7">
        <v>107840</v>
      </c>
      <c r="D19" s="7">
        <v>107840</v>
      </c>
      <c r="E19" s="7">
        <v>74840</v>
      </c>
      <c r="F19" s="7">
        <v>74840</v>
      </c>
    </row>
    <row r="20" spans="1:6" x14ac:dyDescent="0.2">
      <c r="A20" s="17">
        <v>322</v>
      </c>
      <c r="B20" s="6" t="s">
        <v>10</v>
      </c>
      <c r="C20" s="7">
        <v>65300</v>
      </c>
      <c r="D20" s="29">
        <v>98300</v>
      </c>
      <c r="E20" s="29">
        <v>103300</v>
      </c>
      <c r="F20" s="29">
        <v>118300</v>
      </c>
    </row>
    <row r="21" spans="1:6" x14ac:dyDescent="0.2">
      <c r="A21" s="17">
        <v>323</v>
      </c>
      <c r="B21" s="6" t="s">
        <v>11</v>
      </c>
      <c r="C21" s="7">
        <v>338650</v>
      </c>
      <c r="D21" s="7">
        <v>338650</v>
      </c>
      <c r="E21" s="7">
        <v>338650</v>
      </c>
      <c r="F21" s="7">
        <v>338650</v>
      </c>
    </row>
    <row r="22" spans="1:6" x14ac:dyDescent="0.2">
      <c r="A22" s="17">
        <v>329</v>
      </c>
      <c r="B22" s="6" t="s">
        <v>13</v>
      </c>
      <c r="C22" s="7">
        <v>22500</v>
      </c>
      <c r="D22" s="7">
        <v>22500</v>
      </c>
      <c r="E22" s="7">
        <v>27500</v>
      </c>
      <c r="F22" s="7">
        <v>33500</v>
      </c>
    </row>
    <row r="23" spans="1:6" x14ac:dyDescent="0.2">
      <c r="A23" s="16" t="s">
        <v>70</v>
      </c>
      <c r="B23" s="6" t="s">
        <v>14</v>
      </c>
      <c r="C23" s="7">
        <f t="shared" ref="C23:F23" si="10">C24</f>
        <v>1600</v>
      </c>
      <c r="D23" s="7">
        <f t="shared" si="10"/>
        <v>1600</v>
      </c>
      <c r="E23" s="7">
        <f t="shared" si="10"/>
        <v>1600</v>
      </c>
      <c r="F23" s="7">
        <f t="shared" si="10"/>
        <v>1600</v>
      </c>
    </row>
    <row r="24" spans="1:6" x14ac:dyDescent="0.2">
      <c r="A24" s="17">
        <v>343</v>
      </c>
      <c r="B24" s="6" t="s">
        <v>15</v>
      </c>
      <c r="C24" s="7">
        <v>1600</v>
      </c>
      <c r="D24" s="7">
        <v>1600</v>
      </c>
      <c r="E24" s="7">
        <v>1600</v>
      </c>
      <c r="F24" s="7">
        <v>1600</v>
      </c>
    </row>
    <row r="25" spans="1:6" x14ac:dyDescent="0.2">
      <c r="A25" s="16" t="s">
        <v>73</v>
      </c>
      <c r="B25" s="6" t="s">
        <v>18</v>
      </c>
      <c r="C25" s="7">
        <f t="shared" ref="C25:F25" si="11">C26</f>
        <v>28000</v>
      </c>
      <c r="D25" s="7">
        <f t="shared" si="11"/>
        <v>28000</v>
      </c>
      <c r="E25" s="7">
        <f t="shared" si="11"/>
        <v>22500</v>
      </c>
      <c r="F25" s="7">
        <f t="shared" si="11"/>
        <v>22500</v>
      </c>
    </row>
    <row r="26" spans="1:6" x14ac:dyDescent="0.2">
      <c r="A26" s="17">
        <v>422</v>
      </c>
      <c r="B26" s="6" t="s">
        <v>19</v>
      </c>
      <c r="C26" s="7">
        <v>28000</v>
      </c>
      <c r="D26" s="7">
        <v>28000</v>
      </c>
      <c r="E26" s="7">
        <v>22500</v>
      </c>
      <c r="F26" s="7">
        <v>22500</v>
      </c>
    </row>
    <row r="27" spans="1:6" x14ac:dyDescent="0.2">
      <c r="A27" s="14">
        <v>31</v>
      </c>
      <c r="B27" s="22" t="s">
        <v>1</v>
      </c>
      <c r="C27" s="7"/>
      <c r="D27" s="29">
        <f>D28</f>
        <v>1000</v>
      </c>
      <c r="E27" s="29"/>
      <c r="F27" s="29"/>
    </row>
    <row r="28" spans="1:6" x14ac:dyDescent="0.2">
      <c r="A28" s="16" t="s">
        <v>69</v>
      </c>
      <c r="B28" s="6" t="s">
        <v>8</v>
      </c>
      <c r="C28" s="7"/>
      <c r="D28" s="7">
        <f>D29</f>
        <v>1000</v>
      </c>
      <c r="E28" s="7"/>
      <c r="F28" s="7"/>
    </row>
    <row r="29" spans="1:6" x14ac:dyDescent="0.2">
      <c r="A29" s="17">
        <v>322</v>
      </c>
      <c r="B29" s="6" t="s">
        <v>10</v>
      </c>
      <c r="C29" s="7"/>
      <c r="D29" s="7">
        <v>1000</v>
      </c>
      <c r="E29" s="7"/>
      <c r="F29" s="7"/>
    </row>
    <row r="30" spans="1:6" x14ac:dyDescent="0.2">
      <c r="A30" s="14" t="s">
        <v>63</v>
      </c>
      <c r="B30" s="15" t="s">
        <v>87</v>
      </c>
      <c r="C30" s="7">
        <f t="shared" ref="C30:D31" si="12">C31</f>
        <v>10000</v>
      </c>
      <c r="D30" s="7">
        <f t="shared" si="12"/>
        <v>10000</v>
      </c>
      <c r="E30" s="7"/>
      <c r="F30" s="7"/>
    </row>
    <row r="31" spans="1:6" x14ac:dyDescent="0.2">
      <c r="A31" s="16" t="s">
        <v>69</v>
      </c>
      <c r="B31" s="15" t="s">
        <v>8</v>
      </c>
      <c r="C31" s="7">
        <f t="shared" si="12"/>
        <v>10000</v>
      </c>
      <c r="D31" s="7">
        <f t="shared" si="12"/>
        <v>10000</v>
      </c>
      <c r="E31" s="7"/>
      <c r="F31" s="7"/>
    </row>
    <row r="32" spans="1:6" x14ac:dyDescent="0.2">
      <c r="A32" s="17">
        <v>321</v>
      </c>
      <c r="B32" s="6" t="s">
        <v>9</v>
      </c>
      <c r="C32" s="7">
        <v>10000</v>
      </c>
      <c r="D32" s="7">
        <v>10000</v>
      </c>
      <c r="E32" s="7"/>
      <c r="F32" s="7"/>
    </row>
    <row r="33" spans="1:6" ht="25.5" x14ac:dyDescent="0.2">
      <c r="A33" s="30" t="s">
        <v>32</v>
      </c>
      <c r="B33" s="18" t="s">
        <v>74</v>
      </c>
      <c r="C33" s="8" t="str">
        <f t="shared" ref="C33:F35" si="13">C34</f>
        <v>50.427.587</v>
      </c>
      <c r="D33" s="27" t="str">
        <f t="shared" si="13"/>
        <v>52.005.805</v>
      </c>
      <c r="E33" s="27" t="str">
        <f t="shared" si="13"/>
        <v>60.982.217</v>
      </c>
      <c r="F33" s="27" t="str">
        <f t="shared" si="13"/>
        <v>60.982.217</v>
      </c>
    </row>
    <row r="34" spans="1:6" x14ac:dyDescent="0.2">
      <c r="A34" s="14" t="s">
        <v>62</v>
      </c>
      <c r="B34" s="15" t="s">
        <v>88</v>
      </c>
      <c r="C34" s="8" t="str">
        <f t="shared" si="13"/>
        <v>50.427.587</v>
      </c>
      <c r="D34" s="27" t="str">
        <f t="shared" si="13"/>
        <v>52.005.805</v>
      </c>
      <c r="E34" s="27" t="str">
        <f t="shared" si="13"/>
        <v>60.982.217</v>
      </c>
      <c r="F34" s="27" t="str">
        <f t="shared" si="13"/>
        <v>60.982.217</v>
      </c>
    </row>
    <row r="35" spans="1:6" x14ac:dyDescent="0.2">
      <c r="A35" s="16" t="s">
        <v>75</v>
      </c>
      <c r="B35" s="6" t="s">
        <v>17</v>
      </c>
      <c r="C35" s="8" t="str">
        <f t="shared" si="13"/>
        <v>50.427.587</v>
      </c>
      <c r="D35" s="27" t="str">
        <f t="shared" si="13"/>
        <v>52.005.805</v>
      </c>
      <c r="E35" s="27" t="str">
        <f t="shared" si="13"/>
        <v>60.982.217</v>
      </c>
      <c r="F35" s="27" t="str">
        <f t="shared" si="13"/>
        <v>60.982.217</v>
      </c>
    </row>
    <row r="36" spans="1:6" x14ac:dyDescent="0.2">
      <c r="A36" s="17">
        <v>381</v>
      </c>
      <c r="B36" s="6" t="s">
        <v>20</v>
      </c>
      <c r="C36" s="8" t="s">
        <v>33</v>
      </c>
      <c r="D36" s="28" t="s">
        <v>96</v>
      </c>
      <c r="E36" s="28" t="s">
        <v>101</v>
      </c>
      <c r="F36" s="28" t="s">
        <v>101</v>
      </c>
    </row>
    <row r="37" spans="1:6" ht="38.25" x14ac:dyDescent="0.2">
      <c r="A37" s="30" t="s">
        <v>34</v>
      </c>
      <c r="B37" s="18" t="s">
        <v>76</v>
      </c>
      <c r="C37" s="7">
        <f t="shared" ref="C37:F38" si="14">C38</f>
        <v>201500</v>
      </c>
      <c r="D37" s="7">
        <f t="shared" si="14"/>
        <v>201500</v>
      </c>
      <c r="E37" s="7">
        <f t="shared" si="14"/>
        <v>351500</v>
      </c>
      <c r="F37" s="7">
        <f t="shared" si="14"/>
        <v>351500</v>
      </c>
    </row>
    <row r="38" spans="1:6" x14ac:dyDescent="0.2">
      <c r="A38" s="14" t="s">
        <v>59</v>
      </c>
      <c r="B38" s="15" t="s">
        <v>86</v>
      </c>
      <c r="C38" s="7">
        <f t="shared" si="14"/>
        <v>201500</v>
      </c>
      <c r="D38" s="7">
        <f t="shared" si="14"/>
        <v>201500</v>
      </c>
      <c r="E38" s="7">
        <f t="shared" si="14"/>
        <v>351500</v>
      </c>
      <c r="F38" s="7">
        <f t="shared" si="14"/>
        <v>351500</v>
      </c>
    </row>
    <row r="39" spans="1:6" x14ac:dyDescent="0.2">
      <c r="A39" s="16" t="s">
        <v>69</v>
      </c>
      <c r="B39" s="15" t="s">
        <v>8</v>
      </c>
      <c r="C39" s="7">
        <f>SUM(C41+C42+C43)</f>
        <v>201500</v>
      </c>
      <c r="D39" s="7">
        <f>SUM(D41+D42+D43)</f>
        <v>201500</v>
      </c>
      <c r="E39" s="7">
        <f>SUM(E40+E41+E42+E43)</f>
        <v>351500</v>
      </c>
      <c r="F39" s="7">
        <f>SUM(F40+F41+F42+F43)</f>
        <v>351500</v>
      </c>
    </row>
    <row r="40" spans="1:6" x14ac:dyDescent="0.2">
      <c r="A40" s="17">
        <v>321</v>
      </c>
      <c r="B40" s="6" t="s">
        <v>9</v>
      </c>
      <c r="C40" s="7"/>
      <c r="D40" s="7"/>
      <c r="E40" s="7">
        <v>25000</v>
      </c>
      <c r="F40" s="7">
        <v>25000</v>
      </c>
    </row>
    <row r="41" spans="1:6" x14ac:dyDescent="0.2">
      <c r="A41" s="17">
        <v>323</v>
      </c>
      <c r="B41" s="6" t="s">
        <v>11</v>
      </c>
      <c r="C41" s="7">
        <v>190000</v>
      </c>
      <c r="D41" s="7">
        <v>190000</v>
      </c>
      <c r="E41" s="7">
        <v>190000</v>
      </c>
      <c r="F41" s="7">
        <v>190000</v>
      </c>
    </row>
    <row r="42" spans="1:6" x14ac:dyDescent="0.2">
      <c r="A42" s="17">
        <v>324</v>
      </c>
      <c r="B42" s="6" t="s">
        <v>12</v>
      </c>
      <c r="C42" s="7">
        <v>1000</v>
      </c>
      <c r="D42" s="7">
        <v>1000</v>
      </c>
      <c r="E42" s="7">
        <v>76000</v>
      </c>
      <c r="F42" s="7">
        <v>76000</v>
      </c>
    </row>
    <row r="43" spans="1:6" x14ac:dyDescent="0.2">
      <c r="A43" s="17">
        <v>329</v>
      </c>
      <c r="B43" s="6" t="s">
        <v>13</v>
      </c>
      <c r="C43" s="7">
        <v>10500</v>
      </c>
      <c r="D43" s="7">
        <v>10500</v>
      </c>
      <c r="E43" s="7">
        <v>60500</v>
      </c>
      <c r="F43" s="7">
        <v>60500</v>
      </c>
    </row>
    <row r="44" spans="1:6" x14ac:dyDescent="0.2">
      <c r="A44" s="13" t="s">
        <v>35</v>
      </c>
      <c r="B44" s="6" t="s">
        <v>36</v>
      </c>
      <c r="C44" s="7">
        <f t="shared" ref="C44:F45" si="15">C45</f>
        <v>39000</v>
      </c>
      <c r="D44" s="7">
        <f t="shared" si="15"/>
        <v>39000</v>
      </c>
      <c r="E44" s="7">
        <f t="shared" si="15"/>
        <v>48000</v>
      </c>
      <c r="F44" s="7">
        <f t="shared" si="15"/>
        <v>48000</v>
      </c>
    </row>
    <row r="45" spans="1:6" x14ac:dyDescent="0.2">
      <c r="A45" s="14" t="s">
        <v>59</v>
      </c>
      <c r="B45" s="15" t="s">
        <v>86</v>
      </c>
      <c r="C45" s="7">
        <f t="shared" si="15"/>
        <v>39000</v>
      </c>
      <c r="D45" s="7">
        <f t="shared" si="15"/>
        <v>39000</v>
      </c>
      <c r="E45" s="7">
        <f t="shared" si="15"/>
        <v>48000</v>
      </c>
      <c r="F45" s="7">
        <f t="shared" si="15"/>
        <v>48000</v>
      </c>
    </row>
    <row r="46" spans="1:6" x14ac:dyDescent="0.2">
      <c r="A46" s="16" t="s">
        <v>69</v>
      </c>
      <c r="B46" s="15" t="s">
        <v>8</v>
      </c>
      <c r="C46" s="7">
        <f t="shared" ref="C46:F46" si="16">SUM(C47+C48+C49)</f>
        <v>39000</v>
      </c>
      <c r="D46" s="7">
        <f t="shared" si="16"/>
        <v>39000</v>
      </c>
      <c r="E46" s="7">
        <f t="shared" si="16"/>
        <v>48000</v>
      </c>
      <c r="F46" s="7">
        <f t="shared" si="16"/>
        <v>48000</v>
      </c>
    </row>
    <row r="47" spans="1:6" x14ac:dyDescent="0.2">
      <c r="A47" s="17">
        <v>323</v>
      </c>
      <c r="B47" s="6" t="s">
        <v>11</v>
      </c>
      <c r="C47" s="7">
        <v>23000</v>
      </c>
      <c r="D47" s="7">
        <v>23000</v>
      </c>
      <c r="E47" s="7">
        <v>29000</v>
      </c>
      <c r="F47" s="7">
        <v>29000</v>
      </c>
    </row>
    <row r="48" spans="1:6" x14ac:dyDescent="0.2">
      <c r="A48" s="17">
        <v>324</v>
      </c>
      <c r="B48" s="6" t="s">
        <v>12</v>
      </c>
      <c r="C48" s="7">
        <v>10000</v>
      </c>
      <c r="D48" s="7">
        <v>10000</v>
      </c>
      <c r="E48" s="7">
        <v>10000</v>
      </c>
      <c r="F48" s="7">
        <v>10000</v>
      </c>
    </row>
    <row r="49" spans="1:6" x14ac:dyDescent="0.2">
      <c r="A49" s="17">
        <v>329</v>
      </c>
      <c r="B49" s="6" t="s">
        <v>13</v>
      </c>
      <c r="C49" s="7">
        <v>6000</v>
      </c>
      <c r="D49" s="7">
        <v>6000</v>
      </c>
      <c r="E49" s="7">
        <v>9000</v>
      </c>
      <c r="F49" s="7">
        <v>9000</v>
      </c>
    </row>
    <row r="50" spans="1:6" ht="25.5" x14ac:dyDescent="0.2">
      <c r="A50" s="30" t="s">
        <v>37</v>
      </c>
      <c r="B50" s="12" t="s">
        <v>77</v>
      </c>
      <c r="C50" s="7">
        <f t="shared" ref="C50:F51" si="17">C51</f>
        <v>16500</v>
      </c>
      <c r="D50" s="7">
        <f t="shared" si="17"/>
        <v>16500</v>
      </c>
      <c r="E50" s="7">
        <f t="shared" si="17"/>
        <v>18500</v>
      </c>
      <c r="F50" s="7">
        <f t="shared" si="17"/>
        <v>18500</v>
      </c>
    </row>
    <row r="51" spans="1:6" x14ac:dyDescent="0.2">
      <c r="A51" s="14" t="s">
        <v>59</v>
      </c>
      <c r="B51" s="15" t="s">
        <v>86</v>
      </c>
      <c r="C51" s="7">
        <f t="shared" si="17"/>
        <v>16500</v>
      </c>
      <c r="D51" s="7">
        <f t="shared" si="17"/>
        <v>16500</v>
      </c>
      <c r="E51" s="7">
        <f t="shared" si="17"/>
        <v>18500</v>
      </c>
      <c r="F51" s="7">
        <f t="shared" si="17"/>
        <v>18500</v>
      </c>
    </row>
    <row r="52" spans="1:6" x14ac:dyDescent="0.2">
      <c r="A52" s="16" t="s">
        <v>69</v>
      </c>
      <c r="B52" s="15" t="s">
        <v>8</v>
      </c>
      <c r="C52" s="7">
        <f t="shared" ref="C52:F52" si="18">C53+C54+C55</f>
        <v>16500</v>
      </c>
      <c r="D52" s="7">
        <f t="shared" si="18"/>
        <v>16500</v>
      </c>
      <c r="E52" s="7">
        <f t="shared" si="18"/>
        <v>18500</v>
      </c>
      <c r="F52" s="7">
        <f t="shared" si="18"/>
        <v>18500</v>
      </c>
    </row>
    <row r="53" spans="1:6" x14ac:dyDescent="0.2">
      <c r="A53" s="17">
        <v>323</v>
      </c>
      <c r="B53" s="6" t="s">
        <v>11</v>
      </c>
      <c r="C53" s="7">
        <v>10000</v>
      </c>
      <c r="D53" s="7">
        <v>10000</v>
      </c>
      <c r="E53" s="7">
        <v>7000</v>
      </c>
      <c r="F53" s="7">
        <v>7000</v>
      </c>
    </row>
    <row r="54" spans="1:6" x14ac:dyDescent="0.2">
      <c r="A54" s="17">
        <v>324</v>
      </c>
      <c r="B54" s="6" t="s">
        <v>12</v>
      </c>
      <c r="C54" s="7">
        <v>1000</v>
      </c>
      <c r="D54" s="7">
        <v>1000</v>
      </c>
      <c r="E54" s="7">
        <v>1000</v>
      </c>
      <c r="F54" s="7">
        <v>1000</v>
      </c>
    </row>
    <row r="55" spans="1:6" x14ac:dyDescent="0.2">
      <c r="A55" s="17">
        <v>329</v>
      </c>
      <c r="B55" s="6" t="s">
        <v>13</v>
      </c>
      <c r="C55" s="7">
        <v>5500</v>
      </c>
      <c r="D55" s="7">
        <v>5500</v>
      </c>
      <c r="E55" s="7">
        <v>10500</v>
      </c>
      <c r="F55" s="7">
        <v>10500</v>
      </c>
    </row>
    <row r="56" spans="1:6" ht="25.5" x14ac:dyDescent="0.2">
      <c r="A56" s="30" t="s">
        <v>38</v>
      </c>
      <c r="B56" s="12" t="s">
        <v>78</v>
      </c>
      <c r="C56" s="7" t="str">
        <f t="shared" ref="C56:F58" si="19">C57</f>
        <v>7.302.908</v>
      </c>
      <c r="D56" s="7" t="str">
        <f t="shared" si="19"/>
        <v>7.528.494</v>
      </c>
      <c r="E56" s="7" t="str">
        <f t="shared" si="19"/>
        <v>8.827.942</v>
      </c>
      <c r="F56" s="7" t="str">
        <f t="shared" si="19"/>
        <v>8.827.942</v>
      </c>
    </row>
    <row r="57" spans="1:6" x14ac:dyDescent="0.2">
      <c r="A57" s="14" t="s">
        <v>62</v>
      </c>
      <c r="B57" s="15" t="s">
        <v>88</v>
      </c>
      <c r="C57" s="8" t="str">
        <f t="shared" si="19"/>
        <v>7.302.908</v>
      </c>
      <c r="D57" s="27" t="str">
        <f t="shared" si="19"/>
        <v>7.528.494</v>
      </c>
      <c r="E57" s="27" t="str">
        <f t="shared" si="19"/>
        <v>8.827.942</v>
      </c>
      <c r="F57" s="27" t="str">
        <f t="shared" si="19"/>
        <v>8.827.942</v>
      </c>
    </row>
    <row r="58" spans="1:6" x14ac:dyDescent="0.2">
      <c r="A58" s="16" t="s">
        <v>75</v>
      </c>
      <c r="B58" s="15" t="s">
        <v>17</v>
      </c>
      <c r="C58" s="8" t="str">
        <f t="shared" si="19"/>
        <v>7.302.908</v>
      </c>
      <c r="D58" s="27" t="str">
        <f t="shared" si="19"/>
        <v>7.528.494</v>
      </c>
      <c r="E58" s="27" t="str">
        <f t="shared" si="19"/>
        <v>8.827.942</v>
      </c>
      <c r="F58" s="27" t="str">
        <f t="shared" si="19"/>
        <v>8.827.942</v>
      </c>
    </row>
    <row r="59" spans="1:6" x14ac:dyDescent="0.2">
      <c r="A59" s="17">
        <v>381</v>
      </c>
      <c r="B59" s="6" t="s">
        <v>20</v>
      </c>
      <c r="C59" s="8" t="s">
        <v>39</v>
      </c>
      <c r="D59" s="28" t="s">
        <v>97</v>
      </c>
      <c r="E59" s="28" t="s">
        <v>102</v>
      </c>
      <c r="F59" s="28" t="s">
        <v>102</v>
      </c>
    </row>
    <row r="60" spans="1:6" ht="25.5" x14ac:dyDescent="0.2">
      <c r="A60" s="30" t="s">
        <v>40</v>
      </c>
      <c r="B60" s="18" t="s">
        <v>79</v>
      </c>
      <c r="C60" s="7">
        <f t="shared" ref="C60:F60" si="20">C61</f>
        <v>30500</v>
      </c>
      <c r="D60" s="7">
        <f t="shared" si="20"/>
        <v>29500</v>
      </c>
      <c r="E60" s="7">
        <f t="shared" si="20"/>
        <v>10500</v>
      </c>
      <c r="F60" s="7">
        <f t="shared" si="20"/>
        <v>10500</v>
      </c>
    </row>
    <row r="61" spans="1:6" x14ac:dyDescent="0.2">
      <c r="A61" s="14" t="s">
        <v>59</v>
      </c>
      <c r="B61" s="15" t="s">
        <v>86</v>
      </c>
      <c r="C61" s="7">
        <f t="shared" ref="C61:F61" si="21">C62+C67</f>
        <v>30500</v>
      </c>
      <c r="D61" s="7">
        <f t="shared" si="21"/>
        <v>29500</v>
      </c>
      <c r="E61" s="7">
        <f t="shared" si="21"/>
        <v>10500</v>
      </c>
      <c r="F61" s="7">
        <f t="shared" si="21"/>
        <v>10500</v>
      </c>
    </row>
    <row r="62" spans="1:6" x14ac:dyDescent="0.2">
      <c r="A62" s="16" t="s">
        <v>69</v>
      </c>
      <c r="B62" s="15" t="s">
        <v>8</v>
      </c>
      <c r="C62" s="7">
        <f t="shared" ref="C62:F62" si="22">SUM(C63+C64+C65+C66)</f>
        <v>30380</v>
      </c>
      <c r="D62" s="7">
        <f t="shared" si="22"/>
        <v>29380</v>
      </c>
      <c r="E62" s="7">
        <f t="shared" si="22"/>
        <v>10380</v>
      </c>
      <c r="F62" s="7">
        <f t="shared" si="22"/>
        <v>10380</v>
      </c>
    </row>
    <row r="63" spans="1:6" x14ac:dyDescent="0.2">
      <c r="A63" s="17">
        <v>321</v>
      </c>
      <c r="B63" s="6" t="s">
        <v>9</v>
      </c>
      <c r="C63" s="7">
        <v>15000</v>
      </c>
      <c r="D63" s="7">
        <v>15000</v>
      </c>
      <c r="E63" s="7"/>
      <c r="F63" s="7"/>
    </row>
    <row r="64" spans="1:6" x14ac:dyDescent="0.2">
      <c r="A64" s="17">
        <v>323</v>
      </c>
      <c r="B64" s="6" t="s">
        <v>11</v>
      </c>
      <c r="C64" s="7">
        <v>9000</v>
      </c>
      <c r="D64" s="29">
        <v>8000</v>
      </c>
      <c r="E64" s="29">
        <v>5000</v>
      </c>
      <c r="F64" s="29">
        <v>5000</v>
      </c>
    </row>
    <row r="65" spans="1:6" x14ac:dyDescent="0.2">
      <c r="A65" s="17">
        <v>324</v>
      </c>
      <c r="B65" s="6" t="s">
        <v>12</v>
      </c>
      <c r="C65" s="7">
        <v>1000</v>
      </c>
      <c r="D65" s="7">
        <v>1000</v>
      </c>
      <c r="E65" s="7"/>
      <c r="F65" s="7"/>
    </row>
    <row r="66" spans="1:6" x14ac:dyDescent="0.2">
      <c r="A66" s="17">
        <v>329</v>
      </c>
      <c r="B66" s="6" t="s">
        <v>13</v>
      </c>
      <c r="C66" s="7">
        <v>5380</v>
      </c>
      <c r="D66" s="7">
        <v>5380</v>
      </c>
      <c r="E66" s="7">
        <v>5380</v>
      </c>
      <c r="F66" s="7">
        <v>5380</v>
      </c>
    </row>
    <row r="67" spans="1:6" x14ac:dyDescent="0.2">
      <c r="A67" s="16" t="s">
        <v>70</v>
      </c>
      <c r="B67" s="6" t="s">
        <v>14</v>
      </c>
      <c r="C67" s="17">
        <f t="shared" ref="C67:F67" si="23">C68</f>
        <v>120</v>
      </c>
      <c r="D67" s="17">
        <f t="shared" si="23"/>
        <v>120</v>
      </c>
      <c r="E67" s="17">
        <f t="shared" si="23"/>
        <v>120</v>
      </c>
      <c r="F67" s="17">
        <f t="shared" si="23"/>
        <v>120</v>
      </c>
    </row>
    <row r="68" spans="1:6" x14ac:dyDescent="0.2">
      <c r="A68" s="17">
        <v>343</v>
      </c>
      <c r="B68" s="6" t="s">
        <v>15</v>
      </c>
      <c r="C68" s="17">
        <v>120</v>
      </c>
      <c r="D68" s="17">
        <v>120</v>
      </c>
      <c r="E68" s="17">
        <v>120</v>
      </c>
      <c r="F68" s="17">
        <v>120</v>
      </c>
    </row>
    <row r="69" spans="1:6" x14ac:dyDescent="0.2">
      <c r="A69" s="8" t="s">
        <v>41</v>
      </c>
      <c r="B69" s="6" t="s">
        <v>42</v>
      </c>
      <c r="C69" s="7">
        <f t="shared" ref="C69:F69" si="24">C70</f>
        <v>174500</v>
      </c>
      <c r="D69" s="7">
        <f t="shared" si="24"/>
        <v>174500</v>
      </c>
      <c r="E69" s="7">
        <f t="shared" si="24"/>
        <v>136250</v>
      </c>
      <c r="F69" s="7">
        <f t="shared" si="24"/>
        <v>136250</v>
      </c>
    </row>
    <row r="70" spans="1:6" x14ac:dyDescent="0.2">
      <c r="A70" s="14" t="s">
        <v>59</v>
      </c>
      <c r="B70" s="20" t="s">
        <v>86</v>
      </c>
      <c r="C70" s="7">
        <f t="shared" ref="C70:F70" si="25">SUM(C71+C75)</f>
        <v>174500</v>
      </c>
      <c r="D70" s="7">
        <f t="shared" si="25"/>
        <v>174500</v>
      </c>
      <c r="E70" s="7">
        <f t="shared" si="25"/>
        <v>136250</v>
      </c>
      <c r="F70" s="7">
        <f t="shared" si="25"/>
        <v>136250</v>
      </c>
    </row>
    <row r="71" spans="1:6" x14ac:dyDescent="0.2">
      <c r="A71" s="16" t="s">
        <v>69</v>
      </c>
      <c r="B71" s="15" t="s">
        <v>8</v>
      </c>
      <c r="C71" s="7">
        <f t="shared" ref="C71:F71" si="26">SUM(C72+C73+C74)</f>
        <v>84500</v>
      </c>
      <c r="D71" s="7">
        <f t="shared" si="26"/>
        <v>84500</v>
      </c>
      <c r="E71" s="7">
        <f t="shared" si="26"/>
        <v>46250</v>
      </c>
      <c r="F71" s="7">
        <f t="shared" si="26"/>
        <v>46250</v>
      </c>
    </row>
    <row r="72" spans="1:6" x14ac:dyDescent="0.2">
      <c r="A72" s="17">
        <v>323</v>
      </c>
      <c r="B72" s="6" t="s">
        <v>11</v>
      </c>
      <c r="C72" s="7">
        <v>78000</v>
      </c>
      <c r="D72" s="7">
        <v>78000</v>
      </c>
      <c r="E72" s="7">
        <v>41250</v>
      </c>
      <c r="F72" s="7">
        <v>41250</v>
      </c>
    </row>
    <row r="73" spans="1:6" x14ac:dyDescent="0.2">
      <c r="A73" s="17">
        <v>324</v>
      </c>
      <c r="B73" s="6" t="s">
        <v>12</v>
      </c>
      <c r="C73" s="7">
        <v>1000</v>
      </c>
      <c r="D73" s="7">
        <v>1000</v>
      </c>
      <c r="E73" s="7"/>
      <c r="F73" s="7"/>
    </row>
    <row r="74" spans="1:6" x14ac:dyDescent="0.2">
      <c r="A74" s="17">
        <v>329</v>
      </c>
      <c r="B74" s="6" t="s">
        <v>13</v>
      </c>
      <c r="C74" s="7">
        <v>5500</v>
      </c>
      <c r="D74" s="7">
        <v>5500</v>
      </c>
      <c r="E74" s="7">
        <v>5000</v>
      </c>
      <c r="F74" s="7">
        <v>5000</v>
      </c>
    </row>
    <row r="75" spans="1:6" x14ac:dyDescent="0.2">
      <c r="A75" s="16" t="s">
        <v>75</v>
      </c>
      <c r="B75" s="6" t="s">
        <v>17</v>
      </c>
      <c r="C75" s="7">
        <f t="shared" ref="C75:F75" si="27">C76</f>
        <v>90000</v>
      </c>
      <c r="D75" s="7">
        <f t="shared" si="27"/>
        <v>90000</v>
      </c>
      <c r="E75" s="7">
        <f t="shared" si="27"/>
        <v>90000</v>
      </c>
      <c r="F75" s="7">
        <f t="shared" si="27"/>
        <v>90000</v>
      </c>
    </row>
    <row r="76" spans="1:6" x14ac:dyDescent="0.2">
      <c r="A76" s="17">
        <v>381</v>
      </c>
      <c r="B76" s="6" t="s">
        <v>20</v>
      </c>
      <c r="C76" s="7">
        <v>90000</v>
      </c>
      <c r="D76" s="7">
        <v>90000</v>
      </c>
      <c r="E76" s="7">
        <v>90000</v>
      </c>
      <c r="F76" s="7">
        <v>90000</v>
      </c>
    </row>
    <row r="77" spans="1:6" x14ac:dyDescent="0.2">
      <c r="A77" s="13" t="s">
        <v>43</v>
      </c>
      <c r="B77" s="6" t="s">
        <v>44</v>
      </c>
      <c r="C77" s="7">
        <f t="shared" ref="C77:F77" si="28">C78</f>
        <v>222620</v>
      </c>
      <c r="D77" s="7">
        <f t="shared" si="28"/>
        <v>225920</v>
      </c>
      <c r="E77" s="7">
        <f t="shared" si="28"/>
        <v>203500</v>
      </c>
      <c r="F77" s="7">
        <f t="shared" si="28"/>
        <v>203500</v>
      </c>
    </row>
    <row r="78" spans="1:6" x14ac:dyDescent="0.2">
      <c r="A78" s="14" t="s">
        <v>59</v>
      </c>
      <c r="B78" s="15" t="s">
        <v>86</v>
      </c>
      <c r="C78" s="7">
        <f t="shared" ref="C78:F78" si="29">SUM(C79+C84)</f>
        <v>222620</v>
      </c>
      <c r="D78" s="7">
        <f t="shared" si="29"/>
        <v>225920</v>
      </c>
      <c r="E78" s="7">
        <f t="shared" si="29"/>
        <v>203500</v>
      </c>
      <c r="F78" s="7">
        <f t="shared" si="29"/>
        <v>203500</v>
      </c>
    </row>
    <row r="79" spans="1:6" x14ac:dyDescent="0.2">
      <c r="A79" s="16" t="s">
        <v>69</v>
      </c>
      <c r="B79" s="15" t="s">
        <v>8</v>
      </c>
      <c r="C79" s="7">
        <f t="shared" ref="C79:F79" si="30">SUM(C80+C81+C82+C83)</f>
        <v>222500</v>
      </c>
      <c r="D79" s="7">
        <f t="shared" si="30"/>
        <v>225800</v>
      </c>
      <c r="E79" s="7">
        <f t="shared" si="30"/>
        <v>203380</v>
      </c>
      <c r="F79" s="7">
        <f t="shared" si="30"/>
        <v>203380</v>
      </c>
    </row>
    <row r="80" spans="1:6" x14ac:dyDescent="0.2">
      <c r="A80" s="17">
        <v>321</v>
      </c>
      <c r="B80" s="6" t="s">
        <v>9</v>
      </c>
      <c r="C80" s="7">
        <v>10000</v>
      </c>
      <c r="D80" s="7">
        <v>10000</v>
      </c>
      <c r="E80" s="7">
        <v>20000</v>
      </c>
      <c r="F80" s="7">
        <v>20000</v>
      </c>
    </row>
    <row r="81" spans="1:6" x14ac:dyDescent="0.2">
      <c r="A81" s="17">
        <v>323</v>
      </c>
      <c r="B81" s="6" t="s">
        <v>11</v>
      </c>
      <c r="C81" s="7">
        <v>31000</v>
      </c>
      <c r="D81" s="7">
        <v>31000</v>
      </c>
      <c r="E81" s="7">
        <v>10080</v>
      </c>
      <c r="F81" s="7">
        <v>10080</v>
      </c>
    </row>
    <row r="82" spans="1:6" x14ac:dyDescent="0.2">
      <c r="A82" s="17">
        <v>324</v>
      </c>
      <c r="B82" s="6" t="s">
        <v>12</v>
      </c>
      <c r="C82" s="7">
        <v>1000</v>
      </c>
      <c r="D82" s="7">
        <v>1000</v>
      </c>
      <c r="E82" s="7"/>
      <c r="F82" s="7"/>
    </row>
    <row r="83" spans="1:6" x14ac:dyDescent="0.2">
      <c r="A83" s="17">
        <v>329</v>
      </c>
      <c r="B83" s="6" t="s">
        <v>13</v>
      </c>
      <c r="C83" s="7">
        <v>180500</v>
      </c>
      <c r="D83" s="29">
        <v>183800</v>
      </c>
      <c r="E83" s="29">
        <v>173300</v>
      </c>
      <c r="F83" s="29">
        <v>173300</v>
      </c>
    </row>
    <row r="84" spans="1:6" x14ac:dyDescent="0.2">
      <c r="A84" s="16" t="s">
        <v>70</v>
      </c>
      <c r="B84" s="6" t="s">
        <v>14</v>
      </c>
      <c r="C84" s="17">
        <f t="shared" ref="C84:F84" si="31">C85</f>
        <v>120</v>
      </c>
      <c r="D84" s="17">
        <f t="shared" si="31"/>
        <v>120</v>
      </c>
      <c r="E84" s="17">
        <f t="shared" si="31"/>
        <v>120</v>
      </c>
      <c r="F84" s="17">
        <f t="shared" si="31"/>
        <v>120</v>
      </c>
    </row>
    <row r="85" spans="1:6" x14ac:dyDescent="0.2">
      <c r="A85" s="17">
        <v>343</v>
      </c>
      <c r="B85" s="6" t="s">
        <v>15</v>
      </c>
      <c r="C85" s="17">
        <v>120</v>
      </c>
      <c r="D85" s="17">
        <v>120</v>
      </c>
      <c r="E85" s="17">
        <v>120</v>
      </c>
      <c r="F85" s="17">
        <v>120</v>
      </c>
    </row>
    <row r="86" spans="1:6" ht="25.5" x14ac:dyDescent="0.2">
      <c r="A86" s="30" t="s">
        <v>45</v>
      </c>
      <c r="B86" s="18" t="s">
        <v>80</v>
      </c>
      <c r="C86" s="7">
        <f>SUM(C90+C111)</f>
        <v>143139840</v>
      </c>
      <c r="D86" s="7">
        <f>SUM(D90+D111)</f>
        <v>142826340</v>
      </c>
      <c r="E86" s="7">
        <f>SUM(E87+E90+E111)</f>
        <v>141376540</v>
      </c>
      <c r="F86" s="7">
        <f>SUM(F87+F90+F111)</f>
        <v>141476040</v>
      </c>
    </row>
    <row r="87" spans="1:6" x14ac:dyDescent="0.2">
      <c r="A87" s="14" t="s">
        <v>59</v>
      </c>
      <c r="B87" s="15" t="s">
        <v>86</v>
      </c>
      <c r="C87" s="7"/>
      <c r="D87" s="7"/>
      <c r="E87" s="7">
        <f t="shared" ref="E87:F88" si="32">E88</f>
        <v>463000</v>
      </c>
      <c r="F87" s="7">
        <f t="shared" si="32"/>
        <v>463000</v>
      </c>
    </row>
    <row r="88" spans="1:6" x14ac:dyDescent="0.2">
      <c r="A88" s="16" t="s">
        <v>75</v>
      </c>
      <c r="B88" s="6" t="s">
        <v>17</v>
      </c>
      <c r="C88" s="7"/>
      <c r="D88" s="7"/>
      <c r="E88" s="7">
        <f t="shared" si="32"/>
        <v>463000</v>
      </c>
      <c r="F88" s="7">
        <f t="shared" si="32"/>
        <v>463000</v>
      </c>
    </row>
    <row r="89" spans="1:6" x14ac:dyDescent="0.2">
      <c r="A89" s="17">
        <v>381</v>
      </c>
      <c r="B89" s="6" t="s">
        <v>20</v>
      </c>
      <c r="C89" s="7"/>
      <c r="D89" s="7"/>
      <c r="E89" s="7">
        <v>463000</v>
      </c>
      <c r="F89" s="7">
        <v>463000</v>
      </c>
    </row>
    <row r="90" spans="1:6" x14ac:dyDescent="0.2">
      <c r="A90" s="14" t="s">
        <v>60</v>
      </c>
      <c r="B90" s="15" t="s">
        <v>89</v>
      </c>
      <c r="C90" s="7">
        <f t="shared" ref="C90:F90" si="33">SUM(C91+C95+C101+C103+C105+C108)</f>
        <v>21478326</v>
      </c>
      <c r="D90" s="7">
        <f t="shared" si="33"/>
        <v>21433826</v>
      </c>
      <c r="E90" s="7">
        <f t="shared" si="33"/>
        <v>21165006</v>
      </c>
      <c r="F90" s="7">
        <f t="shared" si="33"/>
        <v>21264506</v>
      </c>
    </row>
    <row r="91" spans="1:6" x14ac:dyDescent="0.2">
      <c r="A91" s="16" t="s">
        <v>61</v>
      </c>
      <c r="B91" s="15" t="s">
        <v>4</v>
      </c>
      <c r="C91" s="7">
        <f t="shared" ref="C91:F91" si="34">SUM(C92+C93+C94)</f>
        <v>546320</v>
      </c>
      <c r="D91" s="7">
        <f t="shared" si="34"/>
        <v>493320</v>
      </c>
      <c r="E91" s="7">
        <f t="shared" si="34"/>
        <v>422320</v>
      </c>
      <c r="F91" s="7">
        <f t="shared" si="34"/>
        <v>377320</v>
      </c>
    </row>
    <row r="92" spans="1:6" x14ac:dyDescent="0.2">
      <c r="A92" s="17">
        <v>311</v>
      </c>
      <c r="B92" s="6" t="s">
        <v>5</v>
      </c>
      <c r="C92" s="7">
        <v>457600</v>
      </c>
      <c r="D92" s="29">
        <v>412600</v>
      </c>
      <c r="E92" s="29">
        <v>340600</v>
      </c>
      <c r="F92" s="29">
        <v>305600</v>
      </c>
    </row>
    <row r="93" spans="1:6" x14ac:dyDescent="0.2">
      <c r="A93" s="17">
        <v>312</v>
      </c>
      <c r="B93" s="6" t="s">
        <v>6</v>
      </c>
      <c r="C93" s="7">
        <v>12720</v>
      </c>
      <c r="D93" s="7">
        <v>12720</v>
      </c>
      <c r="E93" s="7">
        <v>17720</v>
      </c>
      <c r="F93" s="7">
        <v>17720</v>
      </c>
    </row>
    <row r="94" spans="1:6" x14ac:dyDescent="0.2">
      <c r="A94" s="17">
        <v>313</v>
      </c>
      <c r="B94" s="6" t="s">
        <v>7</v>
      </c>
      <c r="C94" s="7">
        <v>76000</v>
      </c>
      <c r="D94" s="29">
        <v>68000</v>
      </c>
      <c r="E94" s="29">
        <v>64000</v>
      </c>
      <c r="F94" s="29">
        <v>54000</v>
      </c>
    </row>
    <row r="95" spans="1:6" x14ac:dyDescent="0.2">
      <c r="A95" s="16" t="s">
        <v>69</v>
      </c>
      <c r="B95" s="6" t="s">
        <v>8</v>
      </c>
      <c r="C95" s="7">
        <f t="shared" ref="C95:F95" si="35">SUM(C96+C97+C98+C99+C100)</f>
        <v>119788</v>
      </c>
      <c r="D95" s="7">
        <f t="shared" si="35"/>
        <v>128288</v>
      </c>
      <c r="E95" s="7">
        <f t="shared" si="35"/>
        <v>81968</v>
      </c>
      <c r="F95" s="7">
        <f t="shared" si="35"/>
        <v>82968</v>
      </c>
    </row>
    <row r="96" spans="1:6" x14ac:dyDescent="0.2">
      <c r="A96" s="17">
        <v>321</v>
      </c>
      <c r="B96" s="6" t="s">
        <v>9</v>
      </c>
      <c r="C96" s="7">
        <v>38913</v>
      </c>
      <c r="D96" s="7">
        <v>38913</v>
      </c>
      <c r="E96" s="7">
        <v>29313</v>
      </c>
      <c r="F96" s="7">
        <v>20313</v>
      </c>
    </row>
    <row r="97" spans="1:6" x14ac:dyDescent="0.2">
      <c r="A97" s="17">
        <v>322</v>
      </c>
      <c r="B97" s="6" t="s">
        <v>10</v>
      </c>
      <c r="C97" s="7">
        <v>16800</v>
      </c>
      <c r="D97" s="29">
        <v>25300</v>
      </c>
      <c r="E97" s="29">
        <v>25300</v>
      </c>
      <c r="F97" s="29">
        <v>35300</v>
      </c>
    </row>
    <row r="98" spans="1:6" x14ac:dyDescent="0.2">
      <c r="A98" s="17">
        <v>323</v>
      </c>
      <c r="B98" s="6" t="s">
        <v>11</v>
      </c>
      <c r="C98" s="7">
        <v>56500</v>
      </c>
      <c r="D98" s="7">
        <v>56500</v>
      </c>
      <c r="E98" s="7">
        <v>23485</v>
      </c>
      <c r="F98" s="7">
        <v>23485</v>
      </c>
    </row>
    <row r="99" spans="1:6" x14ac:dyDescent="0.2">
      <c r="A99" s="17">
        <v>324</v>
      </c>
      <c r="B99" s="6" t="s">
        <v>12</v>
      </c>
      <c r="C99" s="7">
        <v>1500</v>
      </c>
      <c r="D99" s="7">
        <v>1500</v>
      </c>
      <c r="E99" s="7"/>
      <c r="F99" s="7"/>
    </row>
    <row r="100" spans="1:6" x14ac:dyDescent="0.2">
      <c r="A100" s="17">
        <v>329</v>
      </c>
      <c r="B100" s="6" t="s">
        <v>13</v>
      </c>
      <c r="C100" s="7">
        <v>6075</v>
      </c>
      <c r="D100" s="7">
        <v>6075</v>
      </c>
      <c r="E100" s="7">
        <v>3870</v>
      </c>
      <c r="F100" s="7">
        <v>3870</v>
      </c>
    </row>
    <row r="101" spans="1:6" x14ac:dyDescent="0.2">
      <c r="A101" s="16" t="s">
        <v>70</v>
      </c>
      <c r="B101" s="6" t="s">
        <v>14</v>
      </c>
      <c r="C101" s="17">
        <f t="shared" ref="C101:F101" si="36">C102</f>
        <v>168</v>
      </c>
      <c r="D101" s="17">
        <f t="shared" si="36"/>
        <v>168</v>
      </c>
      <c r="E101" s="17">
        <f t="shared" si="36"/>
        <v>168</v>
      </c>
      <c r="F101" s="17">
        <f t="shared" si="36"/>
        <v>168</v>
      </c>
    </row>
    <row r="102" spans="1:6" x14ac:dyDescent="0.2">
      <c r="A102" s="17">
        <v>343</v>
      </c>
      <c r="B102" s="6" t="s">
        <v>15</v>
      </c>
      <c r="C102" s="17">
        <v>168</v>
      </c>
      <c r="D102" s="17">
        <v>168</v>
      </c>
      <c r="E102" s="17">
        <v>168</v>
      </c>
      <c r="F102" s="17">
        <v>168</v>
      </c>
    </row>
    <row r="103" spans="1:6" ht="25.5" x14ac:dyDescent="0.2">
      <c r="A103" s="16" t="s">
        <v>71</v>
      </c>
      <c r="B103" s="18" t="s">
        <v>72</v>
      </c>
      <c r="C103" s="7">
        <f>C104</f>
        <v>1500</v>
      </c>
      <c r="D103" s="7">
        <f>D104</f>
        <v>1500</v>
      </c>
      <c r="E103" s="7"/>
      <c r="F103" s="7"/>
    </row>
    <row r="104" spans="1:6" x14ac:dyDescent="0.2">
      <c r="A104" s="17">
        <v>372</v>
      </c>
      <c r="B104" s="6" t="s">
        <v>16</v>
      </c>
      <c r="C104" s="7">
        <v>1500</v>
      </c>
      <c r="D104" s="7">
        <v>1500</v>
      </c>
      <c r="E104" s="7"/>
      <c r="F104" s="7"/>
    </row>
    <row r="105" spans="1:6" x14ac:dyDescent="0.2">
      <c r="A105" s="16" t="s">
        <v>75</v>
      </c>
      <c r="B105" s="6" t="s">
        <v>17</v>
      </c>
      <c r="C105" s="7">
        <f t="shared" ref="C105:F105" si="37">C106+C107</f>
        <v>20656500</v>
      </c>
      <c r="D105" s="7">
        <f t="shared" si="37"/>
        <v>20656500</v>
      </c>
      <c r="E105" s="7">
        <f t="shared" si="37"/>
        <v>20656500</v>
      </c>
      <c r="F105" s="7">
        <f t="shared" si="37"/>
        <v>20800000</v>
      </c>
    </row>
    <row r="106" spans="1:6" x14ac:dyDescent="0.2">
      <c r="A106" s="17">
        <v>381</v>
      </c>
      <c r="B106" s="6" t="s">
        <v>20</v>
      </c>
      <c r="C106" s="8" t="s">
        <v>46</v>
      </c>
      <c r="D106" s="8" t="s">
        <v>46</v>
      </c>
      <c r="E106" s="8" t="s">
        <v>46</v>
      </c>
      <c r="F106" s="7">
        <v>19323500</v>
      </c>
    </row>
    <row r="107" spans="1:6" x14ac:dyDescent="0.2">
      <c r="A107" s="17">
        <v>382</v>
      </c>
      <c r="B107" s="6" t="s">
        <v>47</v>
      </c>
      <c r="C107" s="8" t="s">
        <v>48</v>
      </c>
      <c r="D107" s="8" t="s">
        <v>48</v>
      </c>
      <c r="E107" s="8" t="s">
        <v>48</v>
      </c>
      <c r="F107" s="7">
        <v>1476500</v>
      </c>
    </row>
    <row r="108" spans="1:6" x14ac:dyDescent="0.2">
      <c r="A108" s="16" t="s">
        <v>73</v>
      </c>
      <c r="B108" s="6" t="s">
        <v>18</v>
      </c>
      <c r="C108" s="7">
        <f t="shared" ref="C108:F108" si="38">SUM(C109+C110)</f>
        <v>154050</v>
      </c>
      <c r="D108" s="7">
        <f t="shared" si="38"/>
        <v>154050</v>
      </c>
      <c r="E108" s="7">
        <f t="shared" si="38"/>
        <v>4050</v>
      </c>
      <c r="F108" s="7">
        <f t="shared" si="38"/>
        <v>4050</v>
      </c>
    </row>
    <row r="109" spans="1:6" x14ac:dyDescent="0.2">
      <c r="A109" s="17">
        <v>422</v>
      </c>
      <c r="B109" s="6" t="s">
        <v>19</v>
      </c>
      <c r="C109" s="7">
        <v>4050</v>
      </c>
      <c r="D109" s="7">
        <v>4050</v>
      </c>
      <c r="E109" s="7">
        <v>4050</v>
      </c>
      <c r="F109" s="7">
        <v>4050</v>
      </c>
    </row>
    <row r="110" spans="1:6" x14ac:dyDescent="0.2">
      <c r="A110" s="17">
        <v>426</v>
      </c>
      <c r="B110" s="6" t="s">
        <v>21</v>
      </c>
      <c r="C110" s="7">
        <v>150000</v>
      </c>
      <c r="D110" s="7">
        <v>150000</v>
      </c>
      <c r="E110" s="7"/>
      <c r="F110" s="7"/>
    </row>
    <row r="111" spans="1:6" x14ac:dyDescent="0.2">
      <c r="A111" s="14" t="s">
        <v>65</v>
      </c>
      <c r="B111" s="15" t="s">
        <v>90</v>
      </c>
      <c r="C111" s="7">
        <f t="shared" ref="C111:F111" si="39">SUM(C112+C116+C122+C124+C126+C129)</f>
        <v>121661514</v>
      </c>
      <c r="D111" s="7">
        <f t="shared" si="39"/>
        <v>121392514</v>
      </c>
      <c r="E111" s="7">
        <f t="shared" si="39"/>
        <v>119748534</v>
      </c>
      <c r="F111" s="7">
        <f t="shared" si="39"/>
        <v>119748534</v>
      </c>
    </row>
    <row r="112" spans="1:6" x14ac:dyDescent="0.2">
      <c r="A112" s="16" t="s">
        <v>61</v>
      </c>
      <c r="B112" s="15" t="s">
        <v>4</v>
      </c>
      <c r="C112" s="7">
        <f t="shared" ref="C112:F112" si="40">SUM(C113+C114+C115)</f>
        <v>3067980</v>
      </c>
      <c r="D112" s="7">
        <f t="shared" si="40"/>
        <v>2772980</v>
      </c>
      <c r="E112" s="7">
        <f t="shared" si="40"/>
        <v>2249980</v>
      </c>
      <c r="F112" s="7">
        <f t="shared" si="40"/>
        <v>2249980</v>
      </c>
    </row>
    <row r="113" spans="1:6" x14ac:dyDescent="0.2">
      <c r="A113" s="17">
        <v>311</v>
      </c>
      <c r="B113" s="6" t="s">
        <v>5</v>
      </c>
      <c r="C113" s="8" t="s">
        <v>49</v>
      </c>
      <c r="D113" s="28" t="s">
        <v>94</v>
      </c>
      <c r="E113" s="28" t="s">
        <v>103</v>
      </c>
      <c r="F113" s="28" t="s">
        <v>103</v>
      </c>
    </row>
    <row r="114" spans="1:6" x14ac:dyDescent="0.2">
      <c r="A114" s="17">
        <v>312</v>
      </c>
      <c r="B114" s="6" t="s">
        <v>6</v>
      </c>
      <c r="C114" s="7">
        <v>72080</v>
      </c>
      <c r="D114" s="7">
        <v>72080</v>
      </c>
      <c r="E114" s="7">
        <v>87080</v>
      </c>
      <c r="F114" s="7">
        <v>87080</v>
      </c>
    </row>
    <row r="115" spans="1:6" x14ac:dyDescent="0.2">
      <c r="A115" s="17">
        <v>313</v>
      </c>
      <c r="B115" s="6" t="s">
        <v>7</v>
      </c>
      <c r="C115" s="7">
        <v>424500</v>
      </c>
      <c r="D115" s="29">
        <v>379500</v>
      </c>
      <c r="E115" s="29">
        <v>311500</v>
      </c>
      <c r="F115" s="29">
        <v>311500</v>
      </c>
    </row>
    <row r="116" spans="1:6" x14ac:dyDescent="0.2">
      <c r="A116" s="16" t="s">
        <v>69</v>
      </c>
      <c r="B116" s="6" t="s">
        <v>8</v>
      </c>
      <c r="C116" s="7">
        <f t="shared" ref="C116:F116" si="41">SUM(C117+C118+C119+C120+C121)</f>
        <v>657632</v>
      </c>
      <c r="D116" s="7">
        <f t="shared" si="41"/>
        <v>683632</v>
      </c>
      <c r="E116" s="7">
        <f t="shared" si="41"/>
        <v>421152</v>
      </c>
      <c r="F116" s="7">
        <f t="shared" si="41"/>
        <v>421152</v>
      </c>
    </row>
    <row r="117" spans="1:6" x14ac:dyDescent="0.2">
      <c r="A117" s="17">
        <v>321</v>
      </c>
      <c r="B117" s="6" t="s">
        <v>9</v>
      </c>
      <c r="C117" s="7">
        <v>220507</v>
      </c>
      <c r="D117" s="7">
        <v>220507</v>
      </c>
      <c r="E117" s="7">
        <v>166107</v>
      </c>
      <c r="F117" s="7">
        <v>166107</v>
      </c>
    </row>
    <row r="118" spans="1:6" x14ac:dyDescent="0.2">
      <c r="A118" s="17">
        <v>322</v>
      </c>
      <c r="B118" s="6" t="s">
        <v>10</v>
      </c>
      <c r="C118" s="7">
        <v>75200</v>
      </c>
      <c r="D118" s="29">
        <v>101200</v>
      </c>
      <c r="E118" s="29">
        <v>101200</v>
      </c>
      <c r="F118" s="29">
        <v>101200</v>
      </c>
    </row>
    <row r="119" spans="1:6" x14ac:dyDescent="0.2">
      <c r="A119" s="17">
        <v>323</v>
      </c>
      <c r="B119" s="6" t="s">
        <v>11</v>
      </c>
      <c r="C119" s="7">
        <v>319000</v>
      </c>
      <c r="D119" s="7">
        <v>319000</v>
      </c>
      <c r="E119" s="7">
        <v>131915</v>
      </c>
      <c r="F119" s="7">
        <v>131915</v>
      </c>
    </row>
    <row r="120" spans="1:6" x14ac:dyDescent="0.2">
      <c r="A120" s="17">
        <v>324</v>
      </c>
      <c r="B120" s="6" t="s">
        <v>12</v>
      </c>
      <c r="C120" s="7">
        <v>8500</v>
      </c>
      <c r="D120" s="7">
        <v>8500</v>
      </c>
      <c r="E120" s="7"/>
      <c r="F120" s="7"/>
    </row>
    <row r="121" spans="1:6" x14ac:dyDescent="0.2">
      <c r="A121" s="17">
        <v>329</v>
      </c>
      <c r="B121" s="6" t="s">
        <v>13</v>
      </c>
      <c r="C121" s="7">
        <v>34425</v>
      </c>
      <c r="D121" s="7">
        <v>34425</v>
      </c>
      <c r="E121" s="7">
        <v>21930</v>
      </c>
      <c r="F121" s="7">
        <v>21930</v>
      </c>
    </row>
    <row r="122" spans="1:6" x14ac:dyDescent="0.2">
      <c r="A122" s="16" t="s">
        <v>70</v>
      </c>
      <c r="B122" s="6" t="s">
        <v>14</v>
      </c>
      <c r="C122" s="19">
        <f t="shared" ref="C122:F122" si="42">C123</f>
        <v>952</v>
      </c>
      <c r="D122" s="19">
        <f t="shared" si="42"/>
        <v>952</v>
      </c>
      <c r="E122" s="19">
        <f t="shared" si="42"/>
        <v>952</v>
      </c>
      <c r="F122" s="19">
        <f t="shared" si="42"/>
        <v>952</v>
      </c>
    </row>
    <row r="123" spans="1:6" x14ac:dyDescent="0.2">
      <c r="A123" s="17">
        <v>343</v>
      </c>
      <c r="B123" s="6" t="s">
        <v>15</v>
      </c>
      <c r="C123" s="19">
        <v>952</v>
      </c>
      <c r="D123" s="19">
        <v>952</v>
      </c>
      <c r="E123" s="19">
        <v>952</v>
      </c>
      <c r="F123" s="19">
        <v>952</v>
      </c>
    </row>
    <row r="124" spans="1:6" ht="25.5" x14ac:dyDescent="0.2">
      <c r="A124" s="16" t="s">
        <v>71</v>
      </c>
      <c r="B124" s="18" t="s">
        <v>72</v>
      </c>
      <c r="C124" s="7">
        <f>C125</f>
        <v>8500</v>
      </c>
      <c r="D124" s="7">
        <f>D125</f>
        <v>8500</v>
      </c>
      <c r="E124" s="7"/>
      <c r="F124" s="7"/>
    </row>
    <row r="125" spans="1:6" x14ac:dyDescent="0.2">
      <c r="A125" s="17">
        <v>372</v>
      </c>
      <c r="B125" s="6" t="s">
        <v>16</v>
      </c>
      <c r="C125" s="7">
        <v>8500</v>
      </c>
      <c r="D125" s="7">
        <v>8500</v>
      </c>
      <c r="E125" s="7"/>
      <c r="F125" s="7"/>
    </row>
    <row r="126" spans="1:6" x14ac:dyDescent="0.2">
      <c r="A126" s="16" t="s">
        <v>75</v>
      </c>
      <c r="B126" s="6" t="s">
        <v>17</v>
      </c>
      <c r="C126" s="7">
        <f t="shared" ref="C126:F126" si="43">SUM(C127+C128)</f>
        <v>117053500</v>
      </c>
      <c r="D126" s="7">
        <f t="shared" si="43"/>
        <v>117053500</v>
      </c>
      <c r="E126" s="7">
        <f t="shared" si="43"/>
        <v>117053500</v>
      </c>
      <c r="F126" s="7">
        <f t="shared" si="43"/>
        <v>117053500</v>
      </c>
    </row>
    <row r="127" spans="1:6" x14ac:dyDescent="0.2">
      <c r="A127" s="17">
        <v>381</v>
      </c>
      <c r="B127" s="6" t="s">
        <v>20</v>
      </c>
      <c r="C127" s="8" t="s">
        <v>50</v>
      </c>
      <c r="D127" s="8" t="s">
        <v>50</v>
      </c>
      <c r="E127" s="8" t="s">
        <v>50</v>
      </c>
      <c r="F127" s="8" t="s">
        <v>50</v>
      </c>
    </row>
    <row r="128" spans="1:6" x14ac:dyDescent="0.2">
      <c r="A128" s="17">
        <v>382</v>
      </c>
      <c r="B128" s="6" t="s">
        <v>47</v>
      </c>
      <c r="C128" s="8" t="s">
        <v>51</v>
      </c>
      <c r="D128" s="8" t="s">
        <v>51</v>
      </c>
      <c r="E128" s="8" t="s">
        <v>51</v>
      </c>
      <c r="F128" s="8" t="s">
        <v>51</v>
      </c>
    </row>
    <row r="129" spans="1:6" x14ac:dyDescent="0.2">
      <c r="A129" s="16" t="s">
        <v>73</v>
      </c>
      <c r="B129" s="6" t="s">
        <v>18</v>
      </c>
      <c r="C129" s="7">
        <f t="shared" ref="C129:F129" si="44">SUM(C130+C131)</f>
        <v>872950</v>
      </c>
      <c r="D129" s="7">
        <f t="shared" si="44"/>
        <v>872950</v>
      </c>
      <c r="E129" s="7">
        <f t="shared" si="44"/>
        <v>22950</v>
      </c>
      <c r="F129" s="7">
        <f t="shared" si="44"/>
        <v>22950</v>
      </c>
    </row>
    <row r="130" spans="1:6" x14ac:dyDescent="0.2">
      <c r="A130" s="17">
        <v>422</v>
      </c>
      <c r="B130" s="6" t="s">
        <v>19</v>
      </c>
      <c r="C130" s="7">
        <v>22950</v>
      </c>
      <c r="D130" s="7">
        <v>22950</v>
      </c>
      <c r="E130" s="7">
        <v>22950</v>
      </c>
      <c r="F130" s="7">
        <v>22950</v>
      </c>
    </row>
    <row r="131" spans="1:6" x14ac:dyDescent="0.2">
      <c r="A131" s="17">
        <v>426</v>
      </c>
      <c r="B131" s="6" t="s">
        <v>21</v>
      </c>
      <c r="C131" s="7">
        <v>850000</v>
      </c>
      <c r="D131" s="7">
        <v>850000</v>
      </c>
      <c r="E131" s="7"/>
      <c r="F131" s="7"/>
    </row>
    <row r="132" spans="1:6" ht="38.25" x14ac:dyDescent="0.2">
      <c r="A132" s="30" t="s">
        <v>52</v>
      </c>
      <c r="B132" s="21" t="s">
        <v>81</v>
      </c>
      <c r="C132" s="7">
        <f t="shared" ref="C132:F132" si="45">SUM(C133+C144)</f>
        <v>1544200</v>
      </c>
      <c r="D132" s="7">
        <f t="shared" si="45"/>
        <v>1544200</v>
      </c>
      <c r="E132" s="7">
        <f t="shared" si="45"/>
        <v>993300</v>
      </c>
      <c r="F132" s="7">
        <f t="shared" si="45"/>
        <v>978300</v>
      </c>
    </row>
    <row r="133" spans="1:6" x14ac:dyDescent="0.2">
      <c r="A133" s="14" t="s">
        <v>60</v>
      </c>
      <c r="B133" s="15" t="s">
        <v>89</v>
      </c>
      <c r="C133" s="7">
        <f t="shared" ref="C133:F133" si="46">SUM(C134+C140+C142)</f>
        <v>54420</v>
      </c>
      <c r="D133" s="7">
        <f t="shared" si="46"/>
        <v>54420</v>
      </c>
      <c r="E133" s="7">
        <f t="shared" si="46"/>
        <v>29420</v>
      </c>
      <c r="F133" s="7">
        <f t="shared" si="46"/>
        <v>14420</v>
      </c>
    </row>
    <row r="134" spans="1:6" x14ac:dyDescent="0.2">
      <c r="A134" s="16" t="s">
        <v>69</v>
      </c>
      <c r="B134" s="15" t="s">
        <v>8</v>
      </c>
      <c r="C134" s="7">
        <f t="shared" ref="C134:F134" si="47">SUM(C135+C136+C137+C138+C139)</f>
        <v>53850</v>
      </c>
      <c r="D134" s="7">
        <f t="shared" si="47"/>
        <v>53850</v>
      </c>
      <c r="E134" s="7">
        <f t="shared" si="47"/>
        <v>29350</v>
      </c>
      <c r="F134" s="7">
        <f t="shared" si="47"/>
        <v>14350</v>
      </c>
    </row>
    <row r="135" spans="1:6" x14ac:dyDescent="0.2">
      <c r="A135" s="17">
        <v>321</v>
      </c>
      <c r="B135" s="6" t="s">
        <v>9</v>
      </c>
      <c r="C135" s="7">
        <v>7000</v>
      </c>
      <c r="D135" s="7">
        <v>7000</v>
      </c>
      <c r="E135" s="7">
        <v>2900</v>
      </c>
      <c r="F135" s="7">
        <v>2900</v>
      </c>
    </row>
    <row r="136" spans="1:6" x14ac:dyDescent="0.2">
      <c r="A136" s="17">
        <v>322</v>
      </c>
      <c r="B136" s="6" t="s">
        <v>10</v>
      </c>
      <c r="C136" s="17">
        <v>500</v>
      </c>
      <c r="D136" s="17">
        <v>500</v>
      </c>
      <c r="E136" s="17"/>
      <c r="F136" s="17"/>
    </row>
    <row r="137" spans="1:6" x14ac:dyDescent="0.2">
      <c r="A137" s="17">
        <v>323</v>
      </c>
      <c r="B137" s="6" t="s">
        <v>11</v>
      </c>
      <c r="C137" s="7">
        <v>42300</v>
      </c>
      <c r="D137" s="7">
        <v>42300</v>
      </c>
      <c r="E137" s="7">
        <v>24500</v>
      </c>
      <c r="F137" s="7">
        <v>9500</v>
      </c>
    </row>
    <row r="138" spans="1:6" x14ac:dyDescent="0.2">
      <c r="A138" s="17">
        <v>324</v>
      </c>
      <c r="B138" s="6" t="s">
        <v>12</v>
      </c>
      <c r="C138" s="7">
        <v>2000</v>
      </c>
      <c r="D138" s="7">
        <v>2000</v>
      </c>
      <c r="E138" s="7">
        <v>400</v>
      </c>
      <c r="F138" s="7">
        <v>400</v>
      </c>
    </row>
    <row r="139" spans="1:6" x14ac:dyDescent="0.2">
      <c r="A139" s="17">
        <v>329</v>
      </c>
      <c r="B139" s="6" t="s">
        <v>13</v>
      </c>
      <c r="C139" s="7">
        <v>2050</v>
      </c>
      <c r="D139" s="7">
        <v>2050</v>
      </c>
      <c r="E139" s="7">
        <v>1550</v>
      </c>
      <c r="F139" s="7">
        <v>1550</v>
      </c>
    </row>
    <row r="140" spans="1:6" x14ac:dyDescent="0.2">
      <c r="A140" s="16" t="s">
        <v>70</v>
      </c>
      <c r="B140" s="6" t="s">
        <v>14</v>
      </c>
      <c r="C140" s="17">
        <f t="shared" ref="C140:F140" si="48">C141</f>
        <v>70</v>
      </c>
      <c r="D140" s="17">
        <f t="shared" si="48"/>
        <v>70</v>
      </c>
      <c r="E140" s="17">
        <f t="shared" si="48"/>
        <v>70</v>
      </c>
      <c r="F140" s="17">
        <f t="shared" si="48"/>
        <v>70</v>
      </c>
    </row>
    <row r="141" spans="1:6" x14ac:dyDescent="0.2">
      <c r="A141" s="17">
        <v>343</v>
      </c>
      <c r="B141" s="6" t="s">
        <v>15</v>
      </c>
      <c r="C141" s="17">
        <v>70</v>
      </c>
      <c r="D141" s="17">
        <v>70</v>
      </c>
      <c r="E141" s="17">
        <v>70</v>
      </c>
      <c r="F141" s="17">
        <v>70</v>
      </c>
    </row>
    <row r="142" spans="1:6" x14ac:dyDescent="0.2">
      <c r="A142" s="16" t="s">
        <v>73</v>
      </c>
      <c r="B142" s="6" t="s">
        <v>18</v>
      </c>
      <c r="C142" s="17">
        <f>C143</f>
        <v>500</v>
      </c>
      <c r="D142" s="17">
        <f>D143</f>
        <v>500</v>
      </c>
      <c r="E142" s="17"/>
      <c r="F142" s="17"/>
    </row>
    <row r="143" spans="1:6" x14ac:dyDescent="0.2">
      <c r="A143" s="17">
        <v>422</v>
      </c>
      <c r="B143" s="6" t="s">
        <v>19</v>
      </c>
      <c r="C143" s="17">
        <v>500</v>
      </c>
      <c r="D143" s="17">
        <v>500</v>
      </c>
      <c r="E143" s="17"/>
      <c r="F143" s="17"/>
    </row>
    <row r="144" spans="1:6" x14ac:dyDescent="0.2">
      <c r="A144" s="14" t="s">
        <v>64</v>
      </c>
      <c r="B144" s="15" t="s">
        <v>91</v>
      </c>
      <c r="C144" s="7">
        <f t="shared" ref="C144:F144" si="49">SUM(C145+C151+C153+C156)</f>
        <v>1489780</v>
      </c>
      <c r="D144" s="7">
        <f t="shared" si="49"/>
        <v>1489780</v>
      </c>
      <c r="E144" s="7">
        <f t="shared" si="49"/>
        <v>963880</v>
      </c>
      <c r="F144" s="7">
        <f t="shared" si="49"/>
        <v>963880</v>
      </c>
    </row>
    <row r="145" spans="1:6" x14ac:dyDescent="0.2">
      <c r="A145" s="16" t="s">
        <v>69</v>
      </c>
      <c r="B145" s="6" t="s">
        <v>8</v>
      </c>
      <c r="C145" s="7">
        <f t="shared" ref="C145:F145" si="50">SUM(C146+C147+C148+C149+C150)</f>
        <v>484650</v>
      </c>
      <c r="D145" s="7">
        <f t="shared" si="50"/>
        <v>484650</v>
      </c>
      <c r="E145" s="7">
        <f t="shared" si="50"/>
        <v>263250</v>
      </c>
      <c r="F145" s="7">
        <f t="shared" si="50"/>
        <v>263250</v>
      </c>
    </row>
    <row r="146" spans="1:6" x14ac:dyDescent="0.2">
      <c r="A146" s="17">
        <v>321</v>
      </c>
      <c r="B146" s="6" t="s">
        <v>9</v>
      </c>
      <c r="C146" s="7">
        <v>63000</v>
      </c>
      <c r="D146" s="7">
        <v>63000</v>
      </c>
      <c r="E146" s="7">
        <v>26100</v>
      </c>
      <c r="F146" s="7">
        <v>26100</v>
      </c>
    </row>
    <row r="147" spans="1:6" x14ac:dyDescent="0.2">
      <c r="A147" s="17">
        <v>322</v>
      </c>
      <c r="B147" s="6" t="s">
        <v>10</v>
      </c>
      <c r="C147" s="7">
        <v>4500</v>
      </c>
      <c r="D147" s="7">
        <v>4500</v>
      </c>
      <c r="E147" s="7"/>
      <c r="F147" s="7"/>
    </row>
    <row r="148" spans="1:6" x14ac:dyDescent="0.2">
      <c r="A148" s="17">
        <v>323</v>
      </c>
      <c r="B148" s="6" t="s">
        <v>11</v>
      </c>
      <c r="C148" s="7">
        <v>380700</v>
      </c>
      <c r="D148" s="7">
        <v>380700</v>
      </c>
      <c r="E148" s="7">
        <v>220500</v>
      </c>
      <c r="F148" s="7">
        <v>220500</v>
      </c>
    </row>
    <row r="149" spans="1:6" x14ac:dyDescent="0.2">
      <c r="A149" s="17">
        <v>324</v>
      </c>
      <c r="B149" s="6" t="s">
        <v>12</v>
      </c>
      <c r="C149" s="7">
        <v>18000</v>
      </c>
      <c r="D149" s="7">
        <v>18000</v>
      </c>
      <c r="E149" s="7">
        <v>3200</v>
      </c>
      <c r="F149" s="7">
        <v>3200</v>
      </c>
    </row>
    <row r="150" spans="1:6" x14ac:dyDescent="0.2">
      <c r="A150" s="17">
        <v>329</v>
      </c>
      <c r="B150" s="6" t="s">
        <v>13</v>
      </c>
      <c r="C150" s="7">
        <v>18450</v>
      </c>
      <c r="D150" s="7">
        <v>18450</v>
      </c>
      <c r="E150" s="7">
        <v>13450</v>
      </c>
      <c r="F150" s="7">
        <v>13450</v>
      </c>
    </row>
    <row r="151" spans="1:6" x14ac:dyDescent="0.2">
      <c r="A151" s="16" t="s">
        <v>70</v>
      </c>
      <c r="B151" s="6" t="s">
        <v>14</v>
      </c>
      <c r="C151" s="19">
        <f t="shared" ref="C151:F151" si="51">C152</f>
        <v>630</v>
      </c>
      <c r="D151" s="19">
        <f t="shared" si="51"/>
        <v>630</v>
      </c>
      <c r="E151" s="19">
        <f t="shared" si="51"/>
        <v>630</v>
      </c>
      <c r="F151" s="19">
        <f t="shared" si="51"/>
        <v>630</v>
      </c>
    </row>
    <row r="152" spans="1:6" x14ac:dyDescent="0.2">
      <c r="A152" s="17">
        <v>343</v>
      </c>
      <c r="B152" s="6" t="s">
        <v>15</v>
      </c>
      <c r="C152" s="19">
        <v>630</v>
      </c>
      <c r="D152" s="19">
        <v>630</v>
      </c>
      <c r="E152" s="19">
        <v>630</v>
      </c>
      <c r="F152" s="19">
        <v>630</v>
      </c>
    </row>
    <row r="153" spans="1:6" x14ac:dyDescent="0.2">
      <c r="A153" s="16" t="s">
        <v>75</v>
      </c>
      <c r="B153" s="6" t="s">
        <v>17</v>
      </c>
      <c r="C153" s="7">
        <f t="shared" ref="C153:F153" si="52">SUM(C154+C155)</f>
        <v>1000000</v>
      </c>
      <c r="D153" s="7">
        <f t="shared" si="52"/>
        <v>1000000</v>
      </c>
      <c r="E153" s="7">
        <f t="shared" si="52"/>
        <v>700000</v>
      </c>
      <c r="F153" s="7">
        <f t="shared" si="52"/>
        <v>700000</v>
      </c>
    </row>
    <row r="154" spans="1:6" x14ac:dyDescent="0.2">
      <c r="A154" s="17">
        <v>381</v>
      </c>
      <c r="B154" s="6" t="s">
        <v>20</v>
      </c>
      <c r="C154" s="7">
        <v>900000</v>
      </c>
      <c r="D154" s="7">
        <v>900000</v>
      </c>
      <c r="E154" s="7">
        <v>630000</v>
      </c>
      <c r="F154" s="7">
        <v>630000</v>
      </c>
    </row>
    <row r="155" spans="1:6" x14ac:dyDescent="0.2">
      <c r="A155" s="17">
        <v>382</v>
      </c>
      <c r="B155" s="6" t="s">
        <v>47</v>
      </c>
      <c r="C155" s="7">
        <v>100000</v>
      </c>
      <c r="D155" s="7">
        <v>100000</v>
      </c>
      <c r="E155" s="7">
        <v>70000</v>
      </c>
      <c r="F155" s="7">
        <v>70000</v>
      </c>
    </row>
    <row r="156" spans="1:6" x14ac:dyDescent="0.2">
      <c r="A156" s="16" t="s">
        <v>73</v>
      </c>
      <c r="B156" s="6" t="s">
        <v>18</v>
      </c>
      <c r="C156" s="7">
        <f>C157</f>
        <v>4500</v>
      </c>
      <c r="D156" s="7">
        <f>D157</f>
        <v>4500</v>
      </c>
      <c r="E156" s="7"/>
      <c r="F156" s="7"/>
    </row>
    <row r="157" spans="1:6" x14ac:dyDescent="0.2">
      <c r="A157" s="17">
        <v>422</v>
      </c>
      <c r="B157" s="6" t="s">
        <v>19</v>
      </c>
      <c r="C157" s="7">
        <v>4500</v>
      </c>
      <c r="D157" s="7">
        <v>4500</v>
      </c>
      <c r="E157" s="7"/>
      <c r="F157" s="7"/>
    </row>
    <row r="158" spans="1:6" ht="51" x14ac:dyDescent="0.2">
      <c r="A158" s="30" t="s">
        <v>53</v>
      </c>
      <c r="B158" s="18" t="s">
        <v>95</v>
      </c>
      <c r="C158" s="7"/>
      <c r="D158" s="7">
        <f t="shared" ref="D158:F160" si="53">D159</f>
        <v>4368</v>
      </c>
      <c r="E158" s="7">
        <f t="shared" si="53"/>
        <v>4368</v>
      </c>
      <c r="F158" s="7">
        <f t="shared" si="53"/>
        <v>4368</v>
      </c>
    </row>
    <row r="159" spans="1:6" x14ac:dyDescent="0.2">
      <c r="A159" s="14">
        <v>31</v>
      </c>
      <c r="B159" s="22" t="s">
        <v>1</v>
      </c>
      <c r="C159" s="7"/>
      <c r="D159" s="29">
        <f t="shared" si="53"/>
        <v>4368</v>
      </c>
      <c r="E159" s="29">
        <f t="shared" si="53"/>
        <v>4368</v>
      </c>
      <c r="F159" s="29">
        <f t="shared" si="53"/>
        <v>4368</v>
      </c>
    </row>
    <row r="160" spans="1:6" x14ac:dyDescent="0.2">
      <c r="A160" s="16" t="s">
        <v>69</v>
      </c>
      <c r="B160" s="6" t="s">
        <v>8</v>
      </c>
      <c r="C160" s="7"/>
      <c r="D160" s="7">
        <f t="shared" si="53"/>
        <v>4368</v>
      </c>
      <c r="E160" s="7">
        <f t="shared" si="53"/>
        <v>4368</v>
      </c>
      <c r="F160" s="7">
        <f t="shared" si="53"/>
        <v>4368</v>
      </c>
    </row>
    <row r="161" spans="1:6" x14ac:dyDescent="0.2">
      <c r="A161" s="17">
        <v>329</v>
      </c>
      <c r="B161" s="6" t="s">
        <v>13</v>
      </c>
      <c r="C161" s="7"/>
      <c r="D161" s="7">
        <v>4368</v>
      </c>
      <c r="E161" s="7">
        <v>4368</v>
      </c>
      <c r="F161" s="7">
        <v>4368</v>
      </c>
    </row>
    <row r="162" spans="1:6" x14ac:dyDescent="0.2">
      <c r="A162" s="13" t="s">
        <v>54</v>
      </c>
      <c r="B162" s="6" t="s">
        <v>55</v>
      </c>
      <c r="C162" s="7">
        <f t="shared" ref="C162:F162" si="54">SUM(C163+C170)</f>
        <v>385500</v>
      </c>
      <c r="D162" s="7">
        <f t="shared" si="54"/>
        <v>385500</v>
      </c>
      <c r="E162" s="7">
        <f t="shared" si="54"/>
        <v>30500</v>
      </c>
      <c r="F162" s="7">
        <f t="shared" si="54"/>
        <v>26000</v>
      </c>
    </row>
    <row r="163" spans="1:6" x14ac:dyDescent="0.2">
      <c r="A163" s="14" t="s">
        <v>60</v>
      </c>
      <c r="B163" s="15" t="s">
        <v>89</v>
      </c>
      <c r="C163" s="7">
        <f t="shared" ref="C163:F163" si="55">SUM(C164+C167)</f>
        <v>57825</v>
      </c>
      <c r="D163" s="7">
        <f t="shared" si="55"/>
        <v>57825</v>
      </c>
      <c r="E163" s="7">
        <f t="shared" si="55"/>
        <v>4575</v>
      </c>
      <c r="F163" s="7">
        <f t="shared" si="55"/>
        <v>75</v>
      </c>
    </row>
    <row r="164" spans="1:6" x14ac:dyDescent="0.2">
      <c r="A164" s="16">
        <v>32</v>
      </c>
      <c r="B164" s="6" t="s">
        <v>8</v>
      </c>
      <c r="C164" s="7">
        <f t="shared" ref="C164:F164" si="56">SUM(C165+C166)</f>
        <v>12825</v>
      </c>
      <c r="D164" s="7">
        <f t="shared" si="56"/>
        <v>12825</v>
      </c>
      <c r="E164" s="7">
        <f t="shared" si="56"/>
        <v>4575</v>
      </c>
      <c r="F164" s="7">
        <f t="shared" si="56"/>
        <v>75</v>
      </c>
    </row>
    <row r="165" spans="1:6" x14ac:dyDescent="0.2">
      <c r="A165" s="17">
        <v>323</v>
      </c>
      <c r="B165" s="6" t="s">
        <v>11</v>
      </c>
      <c r="C165" s="7">
        <v>9000</v>
      </c>
      <c r="D165" s="7">
        <v>9000</v>
      </c>
      <c r="E165" s="7">
        <v>3000</v>
      </c>
      <c r="F165" s="7"/>
    </row>
    <row r="166" spans="1:6" x14ac:dyDescent="0.2">
      <c r="A166" s="17">
        <v>329</v>
      </c>
      <c r="B166" s="6" t="s">
        <v>13</v>
      </c>
      <c r="C166" s="7">
        <v>3825</v>
      </c>
      <c r="D166" s="7">
        <v>3825</v>
      </c>
      <c r="E166" s="7">
        <v>1575</v>
      </c>
      <c r="F166" s="7">
        <v>75</v>
      </c>
    </row>
    <row r="167" spans="1:6" x14ac:dyDescent="0.2">
      <c r="A167" s="16">
        <v>38</v>
      </c>
      <c r="B167" s="6" t="s">
        <v>17</v>
      </c>
      <c r="C167" s="7">
        <f>SUM(C168+C169)</f>
        <v>45000</v>
      </c>
      <c r="D167" s="7">
        <f>SUM(D168+D169)</f>
        <v>45000</v>
      </c>
      <c r="E167" s="7"/>
      <c r="F167" s="7"/>
    </row>
    <row r="168" spans="1:6" x14ac:dyDescent="0.2">
      <c r="A168" s="17">
        <v>381</v>
      </c>
      <c r="B168" s="6" t="s">
        <v>20</v>
      </c>
      <c r="C168" s="7">
        <v>40000</v>
      </c>
      <c r="D168" s="7">
        <v>40000</v>
      </c>
      <c r="E168" s="7"/>
      <c r="F168" s="7"/>
    </row>
    <row r="169" spans="1:6" x14ac:dyDescent="0.2">
      <c r="A169" s="17">
        <v>382</v>
      </c>
      <c r="B169" s="6" t="s">
        <v>47</v>
      </c>
      <c r="C169" s="7">
        <v>5000</v>
      </c>
      <c r="D169" s="7">
        <v>5000</v>
      </c>
      <c r="E169" s="7"/>
      <c r="F169" s="7"/>
    </row>
    <row r="170" spans="1:6" x14ac:dyDescent="0.2">
      <c r="A170" s="14" t="s">
        <v>65</v>
      </c>
      <c r="B170" s="15" t="s">
        <v>90</v>
      </c>
      <c r="C170" s="7">
        <f t="shared" ref="C170:F170" si="57">SUM(C171+C174)</f>
        <v>327675</v>
      </c>
      <c r="D170" s="7">
        <f t="shared" si="57"/>
        <v>327675</v>
      </c>
      <c r="E170" s="7">
        <f t="shared" si="57"/>
        <v>25925</v>
      </c>
      <c r="F170" s="7">
        <f t="shared" si="57"/>
        <v>25925</v>
      </c>
    </row>
    <row r="171" spans="1:6" x14ac:dyDescent="0.2">
      <c r="A171" s="16">
        <v>32</v>
      </c>
      <c r="B171" s="6" t="s">
        <v>8</v>
      </c>
      <c r="C171" s="7">
        <f t="shared" ref="C171:F171" si="58">SUM(C172+C173)</f>
        <v>72675</v>
      </c>
      <c r="D171" s="7">
        <f t="shared" si="58"/>
        <v>72675</v>
      </c>
      <c r="E171" s="7">
        <f t="shared" si="58"/>
        <v>25925</v>
      </c>
      <c r="F171" s="7">
        <f t="shared" si="58"/>
        <v>25925</v>
      </c>
    </row>
    <row r="172" spans="1:6" x14ac:dyDescent="0.2">
      <c r="A172" s="17">
        <v>323</v>
      </c>
      <c r="B172" s="6" t="s">
        <v>11</v>
      </c>
      <c r="C172" s="7">
        <v>51000</v>
      </c>
      <c r="D172" s="7">
        <v>51000</v>
      </c>
      <c r="E172" s="7">
        <v>17000</v>
      </c>
      <c r="F172" s="7">
        <v>17000</v>
      </c>
    </row>
    <row r="173" spans="1:6" x14ac:dyDescent="0.2">
      <c r="A173" s="17">
        <v>329</v>
      </c>
      <c r="B173" s="6" t="s">
        <v>13</v>
      </c>
      <c r="C173" s="7">
        <v>21675</v>
      </c>
      <c r="D173" s="7">
        <v>21675</v>
      </c>
      <c r="E173" s="7">
        <v>8925</v>
      </c>
      <c r="F173" s="7">
        <v>8925</v>
      </c>
    </row>
    <row r="174" spans="1:6" x14ac:dyDescent="0.2">
      <c r="A174" s="16">
        <v>38</v>
      </c>
      <c r="B174" s="6" t="s">
        <v>17</v>
      </c>
      <c r="C174" s="7">
        <f>SUM(C175+C176)</f>
        <v>255000</v>
      </c>
      <c r="D174" s="7">
        <f>SUM(D175+D176)</f>
        <v>255000</v>
      </c>
      <c r="E174" s="7"/>
      <c r="F174" s="7"/>
    </row>
    <row r="175" spans="1:6" x14ac:dyDescent="0.2">
      <c r="A175" s="17">
        <v>381</v>
      </c>
      <c r="B175" s="6" t="s">
        <v>20</v>
      </c>
      <c r="C175" s="7">
        <v>229000</v>
      </c>
      <c r="D175" s="7">
        <v>229000</v>
      </c>
      <c r="E175" s="7"/>
      <c r="F175" s="7"/>
    </row>
    <row r="176" spans="1:6" x14ac:dyDescent="0.2">
      <c r="A176" s="17">
        <v>382</v>
      </c>
      <c r="B176" s="6" t="s">
        <v>47</v>
      </c>
      <c r="C176" s="7">
        <v>26000</v>
      </c>
      <c r="D176" s="7">
        <v>26000</v>
      </c>
      <c r="E176" s="7"/>
      <c r="F176" s="7"/>
    </row>
    <row r="177" spans="1:6" ht="25.5" x14ac:dyDescent="0.2">
      <c r="A177" s="30" t="s">
        <v>56</v>
      </c>
      <c r="B177" s="18" t="s">
        <v>82</v>
      </c>
      <c r="C177" s="7">
        <f t="shared" ref="C177:F177" si="59">SUM(C178+C189)</f>
        <v>1280000</v>
      </c>
      <c r="D177" s="7">
        <f t="shared" si="59"/>
        <v>1280000</v>
      </c>
      <c r="E177" s="7">
        <f t="shared" si="59"/>
        <v>738500</v>
      </c>
      <c r="F177" s="7">
        <f t="shared" si="59"/>
        <v>658500</v>
      </c>
    </row>
    <row r="178" spans="1:6" x14ac:dyDescent="0.2">
      <c r="A178" s="14" t="s">
        <v>60</v>
      </c>
      <c r="B178" s="15" t="s">
        <v>89</v>
      </c>
      <c r="C178" s="7">
        <f t="shared" ref="C178:F178" si="60">SUM(C179+C185+C187)</f>
        <v>640000</v>
      </c>
      <c r="D178" s="7">
        <f t="shared" si="60"/>
        <v>640000</v>
      </c>
      <c r="E178" s="7">
        <f t="shared" si="60"/>
        <v>369250</v>
      </c>
      <c r="F178" s="7">
        <f t="shared" si="60"/>
        <v>289250</v>
      </c>
    </row>
    <row r="179" spans="1:6" x14ac:dyDescent="0.2">
      <c r="A179" s="16">
        <v>32</v>
      </c>
      <c r="B179" s="6" t="s">
        <v>8</v>
      </c>
      <c r="C179" s="7">
        <f t="shared" ref="C179:F179" si="61">SUM(C180+C181+C182+C183+C184)</f>
        <v>578450</v>
      </c>
      <c r="D179" s="7">
        <f t="shared" si="61"/>
        <v>578450</v>
      </c>
      <c r="E179" s="7">
        <f t="shared" si="61"/>
        <v>367700</v>
      </c>
      <c r="F179" s="7">
        <f t="shared" si="61"/>
        <v>287700</v>
      </c>
    </row>
    <row r="180" spans="1:6" x14ac:dyDescent="0.2">
      <c r="A180" s="17">
        <v>321</v>
      </c>
      <c r="B180" s="6" t="s">
        <v>9</v>
      </c>
      <c r="C180" s="7">
        <v>75000</v>
      </c>
      <c r="D180" s="7">
        <v>75000</v>
      </c>
      <c r="E180" s="7">
        <v>75000</v>
      </c>
      <c r="F180" s="7">
        <v>55000</v>
      </c>
    </row>
    <row r="181" spans="1:6" x14ac:dyDescent="0.2">
      <c r="A181" s="17">
        <v>322</v>
      </c>
      <c r="B181" s="6" t="s">
        <v>10</v>
      </c>
      <c r="C181" s="7">
        <v>15000</v>
      </c>
      <c r="D181" s="7">
        <v>15000</v>
      </c>
      <c r="E181" s="7"/>
      <c r="F181" s="7"/>
    </row>
    <row r="182" spans="1:6" x14ac:dyDescent="0.2">
      <c r="A182" s="17">
        <v>323</v>
      </c>
      <c r="B182" s="6" t="s">
        <v>11</v>
      </c>
      <c r="C182" s="7">
        <v>372450</v>
      </c>
      <c r="D182" s="7">
        <v>372450</v>
      </c>
      <c r="E182" s="7">
        <v>221100</v>
      </c>
      <c r="F182" s="7">
        <v>181100</v>
      </c>
    </row>
    <row r="183" spans="1:6" x14ac:dyDescent="0.2">
      <c r="A183" s="17">
        <v>324</v>
      </c>
      <c r="B183" s="6" t="s">
        <v>12</v>
      </c>
      <c r="C183" s="7">
        <v>5000</v>
      </c>
      <c r="D183" s="7">
        <v>5000</v>
      </c>
      <c r="E183" s="7"/>
      <c r="F183" s="7"/>
    </row>
    <row r="184" spans="1:6" x14ac:dyDescent="0.2">
      <c r="A184" s="17">
        <v>329</v>
      </c>
      <c r="B184" s="6" t="s">
        <v>13</v>
      </c>
      <c r="C184" s="7">
        <v>111000</v>
      </c>
      <c r="D184" s="7">
        <v>111000</v>
      </c>
      <c r="E184" s="7">
        <v>71600</v>
      </c>
      <c r="F184" s="7">
        <v>51600</v>
      </c>
    </row>
    <row r="185" spans="1:6" x14ac:dyDescent="0.2">
      <c r="A185" s="16" t="s">
        <v>70</v>
      </c>
      <c r="B185" s="6" t="s">
        <v>14</v>
      </c>
      <c r="C185" s="7">
        <f t="shared" ref="C185:F185" si="62">C186</f>
        <v>1550</v>
      </c>
      <c r="D185" s="7">
        <f t="shared" si="62"/>
        <v>1550</v>
      </c>
      <c r="E185" s="7">
        <f t="shared" si="62"/>
        <v>1550</v>
      </c>
      <c r="F185" s="7">
        <f t="shared" si="62"/>
        <v>1550</v>
      </c>
    </row>
    <row r="186" spans="1:6" x14ac:dyDescent="0.2">
      <c r="A186" s="17">
        <v>343</v>
      </c>
      <c r="B186" s="6" t="s">
        <v>15</v>
      </c>
      <c r="C186" s="7">
        <v>1550</v>
      </c>
      <c r="D186" s="7">
        <v>1550</v>
      </c>
      <c r="E186" s="7">
        <v>1550</v>
      </c>
      <c r="F186" s="7">
        <v>1550</v>
      </c>
    </row>
    <row r="187" spans="1:6" x14ac:dyDescent="0.2">
      <c r="A187" s="16">
        <v>42</v>
      </c>
      <c r="B187" s="6" t="s">
        <v>18</v>
      </c>
      <c r="C187" s="7">
        <f>C188</f>
        <v>60000</v>
      </c>
      <c r="D187" s="7">
        <f>D188</f>
        <v>60000</v>
      </c>
      <c r="E187" s="7"/>
      <c r="F187" s="7"/>
    </row>
    <row r="188" spans="1:6" x14ac:dyDescent="0.2">
      <c r="A188" s="17">
        <v>422</v>
      </c>
      <c r="B188" s="6" t="s">
        <v>19</v>
      </c>
      <c r="C188" s="7">
        <v>60000</v>
      </c>
      <c r="D188" s="7">
        <v>60000</v>
      </c>
      <c r="E188" s="7"/>
      <c r="F188" s="7"/>
    </row>
    <row r="189" spans="1:6" x14ac:dyDescent="0.2">
      <c r="A189" s="14">
        <v>51</v>
      </c>
      <c r="B189" s="22" t="s">
        <v>24</v>
      </c>
      <c r="C189" s="7">
        <f t="shared" ref="C189:F189" si="63">SUM(C190+C196+C198)</f>
        <v>640000</v>
      </c>
      <c r="D189" s="7">
        <f t="shared" si="63"/>
        <v>640000</v>
      </c>
      <c r="E189" s="7">
        <f t="shared" si="63"/>
        <v>369250</v>
      </c>
      <c r="F189" s="7">
        <f t="shared" si="63"/>
        <v>369250</v>
      </c>
    </row>
    <row r="190" spans="1:6" x14ac:dyDescent="0.2">
      <c r="A190" s="16">
        <v>32</v>
      </c>
      <c r="B190" s="6" t="s">
        <v>8</v>
      </c>
      <c r="C190" s="7">
        <f t="shared" ref="C190:F190" si="64">SUM(C191+C192+C193+C194+C195)</f>
        <v>578450</v>
      </c>
      <c r="D190" s="7">
        <f t="shared" si="64"/>
        <v>578450</v>
      </c>
      <c r="E190" s="7">
        <f t="shared" si="64"/>
        <v>367700</v>
      </c>
      <c r="F190" s="7">
        <f t="shared" si="64"/>
        <v>367700</v>
      </c>
    </row>
    <row r="191" spans="1:6" x14ac:dyDescent="0.2">
      <c r="A191" s="17">
        <v>321</v>
      </c>
      <c r="B191" s="6" t="s">
        <v>9</v>
      </c>
      <c r="C191" s="7">
        <v>75000</v>
      </c>
      <c r="D191" s="7">
        <v>75000</v>
      </c>
      <c r="E191" s="7">
        <v>75000</v>
      </c>
      <c r="F191" s="7">
        <v>75000</v>
      </c>
    </row>
    <row r="192" spans="1:6" x14ac:dyDescent="0.2">
      <c r="A192" s="17">
        <v>322</v>
      </c>
      <c r="B192" s="6" t="s">
        <v>10</v>
      </c>
      <c r="C192" s="7">
        <v>15000</v>
      </c>
      <c r="D192" s="7">
        <v>15000</v>
      </c>
      <c r="E192" s="7"/>
      <c r="F192" s="7"/>
    </row>
    <row r="193" spans="1:6" x14ac:dyDescent="0.2">
      <c r="A193" s="17">
        <v>323</v>
      </c>
      <c r="B193" s="6" t="s">
        <v>11</v>
      </c>
      <c r="C193" s="7">
        <v>372450</v>
      </c>
      <c r="D193" s="7">
        <v>372450</v>
      </c>
      <c r="E193" s="7">
        <v>221100</v>
      </c>
      <c r="F193" s="7">
        <v>221100</v>
      </c>
    </row>
    <row r="194" spans="1:6" x14ac:dyDescent="0.2">
      <c r="A194" s="17">
        <v>324</v>
      </c>
      <c r="B194" s="6" t="s">
        <v>12</v>
      </c>
      <c r="C194" s="7">
        <v>5000</v>
      </c>
      <c r="D194" s="7">
        <v>5000</v>
      </c>
      <c r="E194" s="7"/>
      <c r="F194" s="7"/>
    </row>
    <row r="195" spans="1:6" x14ac:dyDescent="0.2">
      <c r="A195" s="17">
        <v>329</v>
      </c>
      <c r="B195" s="6" t="s">
        <v>13</v>
      </c>
      <c r="C195" s="7">
        <v>111000</v>
      </c>
      <c r="D195" s="7">
        <v>111000</v>
      </c>
      <c r="E195" s="7">
        <v>71600</v>
      </c>
      <c r="F195" s="7">
        <v>71600</v>
      </c>
    </row>
    <row r="196" spans="1:6" x14ac:dyDescent="0.2">
      <c r="A196" s="16" t="s">
        <v>70</v>
      </c>
      <c r="B196" s="6" t="s">
        <v>14</v>
      </c>
      <c r="C196" s="7">
        <f t="shared" ref="C196:F196" si="65">C197</f>
        <v>1550</v>
      </c>
      <c r="D196" s="7">
        <f t="shared" si="65"/>
        <v>1550</v>
      </c>
      <c r="E196" s="7">
        <f t="shared" si="65"/>
        <v>1550</v>
      </c>
      <c r="F196" s="7">
        <f t="shared" si="65"/>
        <v>1550</v>
      </c>
    </row>
    <row r="197" spans="1:6" x14ac:dyDescent="0.2">
      <c r="A197" s="17">
        <v>343</v>
      </c>
      <c r="B197" s="6" t="s">
        <v>15</v>
      </c>
      <c r="C197" s="7">
        <v>1550</v>
      </c>
      <c r="D197" s="7">
        <v>1550</v>
      </c>
      <c r="E197" s="7">
        <v>1550</v>
      </c>
      <c r="F197" s="7">
        <v>1550</v>
      </c>
    </row>
    <row r="198" spans="1:6" x14ac:dyDescent="0.2">
      <c r="A198" s="16">
        <v>42</v>
      </c>
      <c r="B198" s="6" t="s">
        <v>18</v>
      </c>
      <c r="C198" s="7">
        <f>C199</f>
        <v>60000</v>
      </c>
      <c r="D198" s="7">
        <f>D199</f>
        <v>60000</v>
      </c>
      <c r="E198" s="7"/>
      <c r="F198" s="7"/>
    </row>
    <row r="199" spans="1:6" x14ac:dyDescent="0.2">
      <c r="A199" s="17">
        <v>422</v>
      </c>
      <c r="B199" s="6" t="s">
        <v>19</v>
      </c>
      <c r="C199" s="7">
        <v>60000</v>
      </c>
      <c r="D199" s="7">
        <v>60000</v>
      </c>
      <c r="E199" s="7"/>
      <c r="F199" s="7"/>
    </row>
    <row r="200" spans="1:6" x14ac:dyDescent="0.2">
      <c r="A200" s="13" t="s">
        <v>57</v>
      </c>
      <c r="B200" s="6" t="s">
        <v>58</v>
      </c>
      <c r="C200" s="7">
        <f t="shared" ref="C200:F200" si="66">C201</f>
        <v>125000</v>
      </c>
      <c r="D200" s="7">
        <f t="shared" si="66"/>
        <v>125000</v>
      </c>
      <c r="E200" s="7">
        <f t="shared" si="66"/>
        <v>110000</v>
      </c>
      <c r="F200" s="7">
        <f t="shared" si="66"/>
        <v>125000</v>
      </c>
    </row>
    <row r="201" spans="1:6" x14ac:dyDescent="0.2">
      <c r="A201" s="14" t="s">
        <v>59</v>
      </c>
      <c r="B201" s="15" t="s">
        <v>86</v>
      </c>
      <c r="C201" s="7">
        <f t="shared" ref="C201:F201" si="67">SUM(C202+C204)</f>
        <v>125000</v>
      </c>
      <c r="D201" s="7">
        <f t="shared" si="67"/>
        <v>125000</v>
      </c>
      <c r="E201" s="7">
        <f t="shared" si="67"/>
        <v>110000</v>
      </c>
      <c r="F201" s="7">
        <f t="shared" si="67"/>
        <v>125000</v>
      </c>
    </row>
    <row r="202" spans="1:6" x14ac:dyDescent="0.2">
      <c r="A202" s="16" t="s">
        <v>62</v>
      </c>
      <c r="B202" s="6" t="s">
        <v>22</v>
      </c>
      <c r="C202" s="7">
        <f t="shared" ref="C202:F202" si="68">C203</f>
        <v>85000</v>
      </c>
      <c r="D202" s="7">
        <f t="shared" si="68"/>
        <v>85000</v>
      </c>
      <c r="E202" s="7">
        <f t="shared" si="68"/>
        <v>70000</v>
      </c>
      <c r="F202" s="7">
        <f t="shared" si="68"/>
        <v>70000</v>
      </c>
    </row>
    <row r="203" spans="1:6" x14ac:dyDescent="0.2">
      <c r="A203" s="17">
        <v>412</v>
      </c>
      <c r="B203" s="6" t="s">
        <v>23</v>
      </c>
      <c r="C203" s="7">
        <v>85000</v>
      </c>
      <c r="D203" s="7">
        <v>85000</v>
      </c>
      <c r="E203" s="7">
        <v>70000</v>
      </c>
      <c r="F203" s="7">
        <v>70000</v>
      </c>
    </row>
    <row r="204" spans="1:6" x14ac:dyDescent="0.2">
      <c r="A204" s="16">
        <v>42</v>
      </c>
      <c r="B204" s="6" t="s">
        <v>18</v>
      </c>
      <c r="C204" s="7">
        <f t="shared" ref="C204:F204" si="69">C205</f>
        <v>40000</v>
      </c>
      <c r="D204" s="7">
        <f t="shared" si="69"/>
        <v>40000</v>
      </c>
      <c r="E204" s="7">
        <f t="shared" si="69"/>
        <v>40000</v>
      </c>
      <c r="F204" s="7">
        <f t="shared" si="69"/>
        <v>55000</v>
      </c>
    </row>
    <row r="205" spans="1:6" x14ac:dyDescent="0.2">
      <c r="A205" s="24">
        <v>422</v>
      </c>
      <c r="B205" s="25" t="s">
        <v>19</v>
      </c>
      <c r="C205" s="26">
        <v>40000</v>
      </c>
      <c r="D205" s="26">
        <v>40000</v>
      </c>
      <c r="E205" s="26">
        <v>40000</v>
      </c>
      <c r="F205" s="26">
        <v>55000</v>
      </c>
    </row>
  </sheetData>
  <pageMargins left="0" right="0" top="0" bottom="0" header="0.31496062992125984" footer="0.31496062992125984"/>
  <pageSetup paperSize="9" scale="70" orientation="portrait" r:id="rId1"/>
  <ignoredErrors>
    <ignoredError sqref="C15:F15 C36:F36 C59:F59 C106:F108 C113:F115 C127:F128" numberStoredAsText="1"/>
    <ignoredError sqref="C201:F20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020 10 - konačni plan</vt:lpstr>
      <vt:lpstr>'020 10 - konačni plan'!Podrucje_ispisa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Kristina Horvatić</cp:lastModifiedBy>
  <cp:lastPrinted>2023-02-03T12:18:01Z</cp:lastPrinted>
  <dcterms:created xsi:type="dcterms:W3CDTF">2021-11-30T03:56:01Z</dcterms:created>
  <dcterms:modified xsi:type="dcterms:W3CDTF">2023-02-03T12:18:03Z</dcterms:modified>
</cp:coreProperties>
</file>